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8610" tabRatio="866" activeTab="4"/>
  </bookViews>
  <sheets>
    <sheet name="5#楼水电公摊" sheetId="13" r:id="rId1"/>
    <sheet name="公寓等" sheetId="1" r:id="rId2"/>
    <sheet name="3#楼" sheetId="4" r:id="rId3"/>
    <sheet name="5#楼" sheetId="12" r:id="rId4"/>
    <sheet name="光电子材料与器件" sheetId="14" r:id="rId5"/>
    <sheet name="半导体物理实验室" sheetId="15" r:id="rId6"/>
    <sheet name="固态光电信息技术实验室" sheetId="8" r:id="rId7"/>
    <sheet name="纳米光电子" sheetId="16" r:id="rId8"/>
    <sheet name="人工智能与高速电路" sheetId="2" r:id="rId9"/>
    <sheet name="光电系统" sheetId="9" r:id="rId10"/>
    <sheet name="全固态" sheetId="3" r:id="rId11"/>
    <sheet name="宽禁带半导体研发中心" sheetId="17" r:id="rId12"/>
    <sheet name="光电子工程中心" sheetId="18" r:id="rId13"/>
    <sheet name="集成中心" sheetId="6" r:id="rId14"/>
    <sheet name="Sheet1" sheetId="19" r:id="rId15"/>
  </sheets>
  <externalReferences>
    <externalReference r:id="rId16"/>
  </externalReferences>
  <definedNames>
    <definedName name="_xlnm._FilterDatabase" localSheetId="3" hidden="1">'5#楼'!$A$1:$S$114</definedName>
    <definedName name="_xlnm._FilterDatabase" localSheetId="5" hidden="1">半导体物理实验室!$A$1:$S$312</definedName>
    <definedName name="_xlnm._FilterDatabase" localSheetId="6" hidden="1">固态光电信息技术实验室!$A$1:$S$362</definedName>
    <definedName name="_xlnm._FilterDatabase" localSheetId="4" hidden="1">光电子材料与器件!$A$1:$S$357</definedName>
    <definedName name="_xlnm._FilterDatabase" localSheetId="8" hidden="1">人工智能与高速电路!$A$1:$S$44</definedName>
    <definedName name="_xlnm.Print_Area" localSheetId="13">集成中心!#REF!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7" i="6" l="1"/>
  <c r="Q27" i="6"/>
  <c r="O27" i="6"/>
  <c r="M27" i="6"/>
  <c r="K27" i="6"/>
  <c r="S21" i="6"/>
  <c r="S20" i="6"/>
  <c r="Q20" i="6"/>
  <c r="O20" i="6"/>
  <c r="M20" i="6"/>
  <c r="K20" i="6"/>
  <c r="S19" i="6"/>
  <c r="Q19" i="6"/>
  <c r="O19" i="6"/>
  <c r="M19" i="6"/>
  <c r="K19" i="6"/>
  <c r="S18" i="6"/>
  <c r="Q18" i="6"/>
  <c r="O18" i="6"/>
  <c r="M18" i="6"/>
  <c r="K18" i="6"/>
  <c r="S17" i="6"/>
  <c r="Q17" i="6"/>
  <c r="O17" i="6"/>
  <c r="M17" i="6"/>
  <c r="K17" i="6"/>
  <c r="S16" i="6"/>
  <c r="Q16" i="6"/>
  <c r="O16" i="6"/>
  <c r="M16" i="6"/>
  <c r="K16" i="6"/>
  <c r="S15" i="6"/>
  <c r="Q15" i="6"/>
  <c r="O15" i="6"/>
  <c r="M15" i="6"/>
  <c r="K15" i="6"/>
  <c r="S14" i="6"/>
  <c r="Q14" i="6"/>
  <c r="O14" i="6"/>
  <c r="M14" i="6"/>
  <c r="K14" i="6"/>
  <c r="H14" i="6"/>
  <c r="F14" i="6"/>
  <c r="S12" i="6"/>
  <c r="S6" i="6"/>
  <c r="Q6" i="6"/>
  <c r="P6" i="6"/>
  <c r="O6" i="6"/>
  <c r="M6" i="6"/>
  <c r="H6" i="6"/>
  <c r="F6" i="6"/>
  <c r="S5" i="6"/>
  <c r="Q5" i="6"/>
  <c r="O5" i="6"/>
  <c r="M5" i="6"/>
  <c r="K5" i="6"/>
  <c r="H5" i="6"/>
  <c r="F5" i="6"/>
  <c r="S4" i="6"/>
  <c r="Q4" i="6"/>
  <c r="O4" i="6"/>
  <c r="M4" i="6"/>
  <c r="K4" i="6"/>
  <c r="H4" i="6"/>
  <c r="F4" i="6"/>
  <c r="S16" i="18"/>
  <c r="Q16" i="18"/>
  <c r="O16" i="18"/>
  <c r="M16" i="18"/>
  <c r="H16" i="18"/>
  <c r="F16" i="18"/>
  <c r="S15" i="18"/>
  <c r="Q15" i="18"/>
  <c r="O15" i="18"/>
  <c r="M15" i="18"/>
  <c r="K15" i="18"/>
  <c r="S14" i="18"/>
  <c r="Q14" i="18"/>
  <c r="O14" i="18"/>
  <c r="M14" i="18"/>
  <c r="K14" i="18"/>
  <c r="S13" i="18"/>
  <c r="Q13" i="18"/>
  <c r="O13" i="18"/>
  <c r="M13" i="18"/>
  <c r="K13" i="18"/>
  <c r="S12" i="18"/>
  <c r="Q12" i="18"/>
  <c r="H12" i="18"/>
  <c r="F12" i="18"/>
  <c r="S11" i="18"/>
  <c r="Q11" i="18"/>
  <c r="O11" i="18"/>
  <c r="M11" i="18"/>
  <c r="K11" i="18"/>
  <c r="S10" i="18"/>
  <c r="Q10" i="18"/>
  <c r="O10" i="18"/>
  <c r="M10" i="18"/>
  <c r="K10" i="18"/>
  <c r="S9" i="18"/>
  <c r="Q9" i="18"/>
  <c r="O9" i="18"/>
  <c r="M9" i="18"/>
  <c r="K9" i="18"/>
  <c r="S8" i="18"/>
  <c r="Q8" i="18"/>
  <c r="O8" i="18"/>
  <c r="M8" i="18"/>
  <c r="K8" i="18"/>
  <c r="S7" i="18"/>
  <c r="Q7" i="18"/>
  <c r="O7" i="18"/>
  <c r="M7" i="18"/>
  <c r="K7" i="18"/>
  <c r="S6" i="18"/>
  <c r="Q6" i="18"/>
  <c r="O6" i="18"/>
  <c r="M6" i="18"/>
  <c r="K6" i="18"/>
  <c r="S5" i="18"/>
  <c r="Q5" i="18"/>
  <c r="O5" i="18"/>
  <c r="M5" i="18"/>
  <c r="K5" i="18"/>
  <c r="S4" i="18"/>
  <c r="Q4" i="18"/>
  <c r="O4" i="18"/>
  <c r="M4" i="18"/>
  <c r="K4" i="18"/>
  <c r="S3" i="18"/>
  <c r="Q3" i="18"/>
  <c r="O3" i="18"/>
  <c r="M3" i="18"/>
  <c r="K3" i="18"/>
  <c r="H3" i="18"/>
  <c r="F3" i="18"/>
  <c r="S8" i="17"/>
  <c r="S7" i="17"/>
  <c r="O7" i="17"/>
  <c r="M7" i="17"/>
  <c r="S6" i="17"/>
  <c r="O6" i="17"/>
  <c r="M6" i="17"/>
  <c r="S5" i="17"/>
  <c r="S4" i="17"/>
  <c r="S13" i="3"/>
  <c r="S12" i="3"/>
  <c r="S10" i="3"/>
  <c r="Q10" i="3"/>
  <c r="P10" i="3"/>
  <c r="O10" i="3"/>
  <c r="M10" i="3"/>
  <c r="H10" i="3"/>
  <c r="F10" i="3"/>
  <c r="S9" i="3"/>
  <c r="Q9" i="3"/>
  <c r="O9" i="3"/>
  <c r="M9" i="3"/>
  <c r="K9" i="3"/>
  <c r="S8" i="3"/>
  <c r="Q8" i="3"/>
  <c r="O8" i="3"/>
  <c r="M8" i="3"/>
  <c r="K8" i="3"/>
  <c r="S7" i="3"/>
  <c r="Q7" i="3"/>
  <c r="O7" i="3"/>
  <c r="M7" i="3"/>
  <c r="K7" i="3"/>
  <c r="H7" i="3"/>
  <c r="F7" i="3"/>
  <c r="S6" i="3"/>
  <c r="Q6" i="3"/>
  <c r="O6" i="3"/>
  <c r="M6" i="3"/>
  <c r="K6" i="3"/>
  <c r="H6" i="3"/>
  <c r="F6" i="3"/>
  <c r="S5" i="3"/>
  <c r="Q5" i="3"/>
  <c r="O5" i="3"/>
  <c r="M5" i="3"/>
  <c r="K5" i="3"/>
  <c r="H5" i="3"/>
  <c r="F5" i="3"/>
  <c r="S4" i="3"/>
  <c r="Q4" i="3"/>
  <c r="O4" i="3"/>
  <c r="M4" i="3"/>
  <c r="K4" i="3"/>
  <c r="H4" i="3"/>
  <c r="F4" i="3"/>
  <c r="S3" i="3"/>
  <c r="Q3" i="3"/>
  <c r="O3" i="3"/>
  <c r="M3" i="3"/>
  <c r="K3" i="3"/>
  <c r="H3" i="3"/>
  <c r="F3" i="3"/>
  <c r="S37" i="9"/>
  <c r="S36" i="9"/>
  <c r="Q36" i="9"/>
  <c r="S35" i="9"/>
  <c r="Q35" i="9"/>
  <c r="O35" i="9"/>
  <c r="M35" i="9"/>
  <c r="K35" i="9"/>
  <c r="S34" i="9"/>
  <c r="Q34" i="9"/>
  <c r="O34" i="9"/>
  <c r="M34" i="9"/>
  <c r="K34" i="9"/>
  <c r="S26" i="9"/>
  <c r="S25" i="9"/>
  <c r="Q25" i="9"/>
  <c r="O25" i="9"/>
  <c r="M25" i="9"/>
  <c r="K25" i="9"/>
  <c r="H25" i="9"/>
  <c r="F25" i="9"/>
  <c r="S24" i="9"/>
  <c r="Q24" i="9"/>
  <c r="O24" i="9"/>
  <c r="M24" i="9"/>
  <c r="K24" i="9"/>
  <c r="S23" i="9"/>
  <c r="Q23" i="9"/>
  <c r="O23" i="9"/>
  <c r="M23" i="9"/>
  <c r="K23" i="9"/>
  <c r="S16" i="9"/>
  <c r="S15" i="9"/>
  <c r="Q15" i="9"/>
  <c r="O15" i="9"/>
  <c r="M15" i="9"/>
  <c r="K15" i="9"/>
  <c r="S14" i="9"/>
  <c r="Q14" i="9"/>
  <c r="O14" i="9"/>
  <c r="M14" i="9"/>
  <c r="K14" i="9"/>
  <c r="S6" i="9"/>
  <c r="S5" i="9"/>
  <c r="Q5" i="9"/>
  <c r="O5" i="9"/>
  <c r="M5" i="9"/>
  <c r="K5" i="9"/>
  <c r="S4" i="9"/>
  <c r="Q4" i="9"/>
  <c r="O4" i="9"/>
  <c r="M4" i="9"/>
  <c r="K4" i="9"/>
  <c r="S40" i="2"/>
  <c r="S38" i="2"/>
  <c r="Q38" i="2"/>
  <c r="P38" i="2"/>
  <c r="O38" i="2"/>
  <c r="M38" i="2"/>
  <c r="K38" i="2"/>
  <c r="H38" i="2"/>
  <c r="F38" i="2"/>
  <c r="S37" i="2"/>
  <c r="Q37" i="2"/>
  <c r="O37" i="2"/>
  <c r="M37" i="2"/>
  <c r="K37" i="2"/>
  <c r="S36" i="2"/>
  <c r="Q36" i="2"/>
  <c r="O36" i="2"/>
  <c r="M36" i="2"/>
  <c r="K36" i="2"/>
  <c r="H36" i="2"/>
  <c r="F36" i="2"/>
  <c r="S35" i="2"/>
  <c r="Q35" i="2"/>
  <c r="O35" i="2"/>
  <c r="M35" i="2"/>
  <c r="K35" i="2"/>
  <c r="H35" i="2"/>
  <c r="F35" i="2"/>
  <c r="S34" i="2"/>
  <c r="Q34" i="2"/>
  <c r="O34" i="2"/>
  <c r="M34" i="2"/>
  <c r="K34" i="2"/>
  <c r="S33" i="2"/>
  <c r="Q33" i="2"/>
  <c r="O33" i="2"/>
  <c r="M33" i="2"/>
  <c r="K33" i="2"/>
  <c r="S32" i="2"/>
  <c r="Q32" i="2"/>
  <c r="O32" i="2"/>
  <c r="M32" i="2"/>
  <c r="K32" i="2"/>
  <c r="S26" i="2"/>
  <c r="Q26" i="2"/>
  <c r="O26" i="2"/>
  <c r="M26" i="2"/>
  <c r="H26" i="2"/>
  <c r="S25" i="2"/>
  <c r="S24" i="2"/>
  <c r="Q24" i="2"/>
  <c r="O24" i="2"/>
  <c r="M24" i="2"/>
  <c r="K24" i="2"/>
  <c r="S23" i="2"/>
  <c r="Q23" i="2"/>
  <c r="O23" i="2"/>
  <c r="M23" i="2"/>
  <c r="K23" i="2"/>
  <c r="S17" i="2"/>
  <c r="S15" i="2"/>
  <c r="S14" i="2"/>
  <c r="Q14" i="2"/>
  <c r="S13" i="2"/>
  <c r="Q13" i="2"/>
  <c r="O13" i="2"/>
  <c r="M13" i="2"/>
  <c r="K13" i="2"/>
  <c r="H13" i="2"/>
  <c r="F13" i="2"/>
  <c r="S12" i="2"/>
  <c r="Q12" i="2"/>
  <c r="O12" i="2"/>
  <c r="M12" i="2"/>
  <c r="K12" i="2"/>
  <c r="S11" i="2"/>
  <c r="Q11" i="2"/>
  <c r="O11" i="2"/>
  <c r="M11" i="2"/>
  <c r="K11" i="2"/>
  <c r="S10" i="2"/>
  <c r="Q10" i="2"/>
  <c r="O10" i="2"/>
  <c r="M10" i="2"/>
  <c r="K10" i="2"/>
  <c r="H10" i="2"/>
  <c r="F10" i="2"/>
  <c r="S9" i="2"/>
  <c r="Q9" i="2"/>
  <c r="O9" i="2"/>
  <c r="M9" i="2"/>
  <c r="K9" i="2"/>
  <c r="S8" i="2"/>
  <c r="Q8" i="2"/>
  <c r="M8" i="2"/>
  <c r="K8" i="2"/>
  <c r="H8" i="2"/>
  <c r="F8" i="2"/>
  <c r="S7" i="2"/>
  <c r="Q7" i="2"/>
  <c r="O7" i="2"/>
  <c r="M7" i="2"/>
  <c r="K7" i="2"/>
  <c r="S6" i="2"/>
  <c r="Q6" i="2"/>
  <c r="O6" i="2"/>
  <c r="M6" i="2"/>
  <c r="K6" i="2"/>
  <c r="S5" i="2"/>
  <c r="Q5" i="2"/>
  <c r="O5" i="2"/>
  <c r="M5" i="2"/>
  <c r="K5" i="2"/>
  <c r="S4" i="2"/>
  <c r="Q4" i="2"/>
  <c r="O4" i="2"/>
  <c r="M4" i="2"/>
  <c r="K4" i="2"/>
  <c r="S51" i="16"/>
  <c r="S49" i="16"/>
  <c r="S47" i="16"/>
  <c r="S46" i="16"/>
  <c r="Q46" i="16"/>
  <c r="O46" i="16"/>
  <c r="M46" i="16"/>
  <c r="K46" i="16"/>
  <c r="J46" i="16"/>
  <c r="S45" i="16"/>
  <c r="O45" i="16"/>
  <c r="M45" i="16"/>
  <c r="S44" i="16"/>
  <c r="Q44" i="16"/>
  <c r="S39" i="16"/>
  <c r="S38" i="16"/>
  <c r="Q38" i="16"/>
  <c r="O38" i="16"/>
  <c r="M38" i="16"/>
  <c r="K38" i="16"/>
  <c r="S37" i="16"/>
  <c r="Q37" i="16"/>
  <c r="O37" i="16"/>
  <c r="M37" i="16"/>
  <c r="K37" i="16"/>
  <c r="S36" i="16"/>
  <c r="Q36" i="16"/>
  <c r="O36" i="16"/>
  <c r="M36" i="16"/>
  <c r="K36" i="16"/>
  <c r="S35" i="16"/>
  <c r="Q35" i="16"/>
  <c r="O35" i="16"/>
  <c r="M35" i="16"/>
  <c r="K35" i="16"/>
  <c r="S34" i="16"/>
  <c r="Q34" i="16"/>
  <c r="O34" i="16"/>
  <c r="M34" i="16"/>
  <c r="K34" i="16"/>
  <c r="S33" i="16"/>
  <c r="Q33" i="16"/>
  <c r="O33" i="16"/>
  <c r="M33" i="16"/>
  <c r="K33" i="16"/>
  <c r="H33" i="16"/>
  <c r="F33" i="16"/>
  <c r="S21" i="16"/>
  <c r="H21" i="16"/>
  <c r="F21" i="16"/>
  <c r="S20" i="16"/>
  <c r="Q20" i="16"/>
  <c r="O20" i="16"/>
  <c r="M20" i="16"/>
  <c r="K20" i="16"/>
  <c r="S19" i="16"/>
  <c r="Q19" i="16"/>
  <c r="O19" i="16"/>
  <c r="M19" i="16"/>
  <c r="K19" i="16"/>
  <c r="S18" i="16"/>
  <c r="Q18" i="16"/>
  <c r="S17" i="16"/>
  <c r="Q17" i="16"/>
  <c r="O17" i="16"/>
  <c r="M17" i="16"/>
  <c r="K17" i="16"/>
  <c r="S16" i="16"/>
  <c r="Q16" i="16"/>
  <c r="O16" i="16"/>
  <c r="M16" i="16"/>
  <c r="K16" i="16"/>
  <c r="S15" i="16"/>
  <c r="Q15" i="16"/>
  <c r="O15" i="16"/>
  <c r="M15" i="16"/>
  <c r="K15" i="16"/>
  <c r="S14" i="16"/>
  <c r="Q14" i="16"/>
  <c r="O14" i="16"/>
  <c r="M14" i="16"/>
  <c r="K14" i="16"/>
  <c r="S13" i="16"/>
  <c r="Q13" i="16"/>
  <c r="O13" i="16"/>
  <c r="M13" i="16"/>
  <c r="K13" i="16"/>
  <c r="S12" i="16"/>
  <c r="Q12" i="16"/>
  <c r="O12" i="16"/>
  <c r="M12" i="16"/>
  <c r="K12" i="16"/>
  <c r="S11" i="16"/>
  <c r="Q11" i="16"/>
  <c r="O11" i="16"/>
  <c r="M11" i="16"/>
  <c r="K11" i="16"/>
  <c r="S10" i="16"/>
  <c r="Q10" i="16"/>
  <c r="O10" i="16"/>
  <c r="M10" i="16"/>
  <c r="K10" i="16"/>
  <c r="S9" i="16"/>
  <c r="Q9" i="16"/>
  <c r="O9" i="16"/>
  <c r="M9" i="16"/>
  <c r="K9" i="16"/>
  <c r="S8" i="16"/>
  <c r="Q8" i="16"/>
  <c r="O8" i="16"/>
  <c r="M8" i="16"/>
  <c r="K8" i="16"/>
  <c r="S7" i="16"/>
  <c r="Q7" i="16"/>
  <c r="O7" i="16"/>
  <c r="M7" i="16"/>
  <c r="K7" i="16"/>
  <c r="S6" i="16"/>
  <c r="Q6" i="16"/>
  <c r="O6" i="16"/>
  <c r="M6" i="16"/>
  <c r="K6" i="16"/>
  <c r="S5" i="16"/>
  <c r="Q5" i="16"/>
  <c r="O5" i="16"/>
  <c r="M5" i="16"/>
  <c r="K5" i="16"/>
  <c r="S4" i="16"/>
  <c r="Q4" i="16"/>
  <c r="O4" i="16"/>
  <c r="M4" i="16"/>
  <c r="K4" i="16"/>
  <c r="S362" i="8"/>
  <c r="S359" i="8"/>
  <c r="Q359" i="8"/>
  <c r="P359" i="8"/>
  <c r="O359" i="8"/>
  <c r="M359" i="8"/>
  <c r="H359" i="8"/>
  <c r="F359" i="8"/>
  <c r="S358" i="8"/>
  <c r="Q358" i="8"/>
  <c r="O358" i="8"/>
  <c r="M358" i="8"/>
  <c r="K358" i="8"/>
  <c r="S357" i="8"/>
  <c r="Q357" i="8"/>
  <c r="O357" i="8"/>
  <c r="M357" i="8"/>
  <c r="K357" i="8"/>
  <c r="H357" i="8"/>
  <c r="S356" i="8"/>
  <c r="Q356" i="8"/>
  <c r="O356" i="8"/>
  <c r="M356" i="8"/>
  <c r="K356" i="8"/>
  <c r="H356" i="8"/>
  <c r="F356" i="8"/>
  <c r="S355" i="8"/>
  <c r="Q355" i="8"/>
  <c r="O355" i="8"/>
  <c r="M355" i="8"/>
  <c r="K355" i="8"/>
  <c r="S354" i="8"/>
  <c r="Q354" i="8"/>
  <c r="O354" i="8"/>
  <c r="M354" i="8"/>
  <c r="K354" i="8"/>
  <c r="H354" i="8"/>
  <c r="F354" i="8"/>
  <c r="S353" i="8"/>
  <c r="Q353" i="8"/>
  <c r="O353" i="8"/>
  <c r="M353" i="8"/>
  <c r="K353" i="8"/>
  <c r="H353" i="8"/>
  <c r="F353" i="8"/>
  <c r="S352" i="8"/>
  <c r="Q352" i="8"/>
  <c r="O352" i="8"/>
  <c r="M352" i="8"/>
  <c r="K352" i="8"/>
  <c r="H352" i="8"/>
  <c r="F352" i="8"/>
  <c r="S351" i="8"/>
  <c r="Q351" i="8"/>
  <c r="O351" i="8"/>
  <c r="M351" i="8"/>
  <c r="K351" i="8"/>
  <c r="S345" i="8"/>
  <c r="S344" i="8"/>
  <c r="Q344" i="8"/>
  <c r="O344" i="8"/>
  <c r="M344" i="8"/>
  <c r="K344" i="8"/>
  <c r="H344" i="8"/>
  <c r="F344" i="8"/>
  <c r="S343" i="8"/>
  <c r="Q343" i="8"/>
  <c r="O343" i="8"/>
  <c r="M343" i="8"/>
  <c r="K343" i="8"/>
  <c r="S342" i="8"/>
  <c r="Q342" i="8"/>
  <c r="O342" i="8"/>
  <c r="M342" i="8"/>
  <c r="K342" i="8"/>
  <c r="S341" i="8"/>
  <c r="Q341" i="8"/>
  <c r="O341" i="8"/>
  <c r="M341" i="8"/>
  <c r="K341" i="8"/>
  <c r="H341" i="8"/>
  <c r="F341" i="8"/>
  <c r="S340" i="8"/>
  <c r="Q340" i="8"/>
  <c r="O340" i="8"/>
  <c r="M340" i="8"/>
  <c r="K340" i="8"/>
  <c r="H340" i="8"/>
  <c r="F340" i="8"/>
  <c r="S332" i="8"/>
  <c r="S331" i="8"/>
  <c r="Q331" i="8"/>
  <c r="O331" i="8"/>
  <c r="M331" i="8"/>
  <c r="K331" i="8"/>
  <c r="S330" i="8"/>
  <c r="Q330" i="8"/>
  <c r="S324" i="8"/>
  <c r="Q324" i="8"/>
  <c r="P324" i="8"/>
  <c r="O324" i="8"/>
  <c r="M324" i="8"/>
  <c r="H324" i="8"/>
  <c r="F324" i="8"/>
  <c r="S323" i="8"/>
  <c r="Q323" i="8"/>
  <c r="O323" i="8"/>
  <c r="M323" i="8"/>
  <c r="K323" i="8"/>
  <c r="S322" i="8"/>
  <c r="Q322" i="8"/>
  <c r="O322" i="8"/>
  <c r="M322" i="8"/>
  <c r="K322" i="8"/>
  <c r="H322" i="8"/>
  <c r="F322" i="8"/>
  <c r="S321" i="8"/>
  <c r="Q321" i="8"/>
  <c r="O321" i="8"/>
  <c r="M321" i="8"/>
  <c r="K321" i="8"/>
  <c r="H321" i="8"/>
  <c r="F321" i="8"/>
  <c r="S320" i="8"/>
  <c r="Q320" i="8"/>
  <c r="O320" i="8"/>
  <c r="M320" i="8"/>
  <c r="K320" i="8"/>
  <c r="H320" i="8"/>
  <c r="F320" i="8"/>
  <c r="S314" i="8"/>
  <c r="S312" i="8"/>
  <c r="Q312" i="8"/>
  <c r="P312" i="8"/>
  <c r="O312" i="8"/>
  <c r="M312" i="8"/>
  <c r="H312" i="8"/>
  <c r="F312" i="8"/>
  <c r="S311" i="8"/>
  <c r="Q311" i="8"/>
  <c r="O311" i="8"/>
  <c r="M311" i="8"/>
  <c r="K311" i="8"/>
  <c r="S310" i="8"/>
  <c r="Q310" i="8"/>
  <c r="O310" i="8"/>
  <c r="M310" i="8"/>
  <c r="K310" i="8"/>
  <c r="S309" i="8"/>
  <c r="Q309" i="8"/>
  <c r="O309" i="8"/>
  <c r="M309" i="8"/>
  <c r="K309" i="8"/>
  <c r="H309" i="8"/>
  <c r="F309" i="8"/>
  <c r="S308" i="8"/>
  <c r="Q308" i="8"/>
  <c r="O308" i="8"/>
  <c r="M308" i="8"/>
  <c r="K308" i="8"/>
  <c r="H308" i="8"/>
  <c r="F308" i="8"/>
  <c r="S307" i="8"/>
  <c r="Q307" i="8"/>
  <c r="O307" i="8"/>
  <c r="M307" i="8"/>
  <c r="K307" i="8"/>
  <c r="S306" i="8"/>
  <c r="Q306" i="8"/>
  <c r="O306" i="8"/>
  <c r="M306" i="8"/>
  <c r="K306" i="8"/>
  <c r="S305" i="8"/>
  <c r="Q305" i="8"/>
  <c r="O305" i="8"/>
  <c r="M305" i="8"/>
  <c r="K305" i="8"/>
  <c r="S304" i="8"/>
  <c r="Q304" i="8"/>
  <c r="O304" i="8"/>
  <c r="M304" i="8"/>
  <c r="K304" i="8"/>
  <c r="S303" i="8"/>
  <c r="Q303" i="8"/>
  <c r="O303" i="8"/>
  <c r="M303" i="8"/>
  <c r="K303" i="8"/>
  <c r="S294" i="8"/>
  <c r="S293" i="8"/>
  <c r="Q293" i="8"/>
  <c r="O293" i="8"/>
  <c r="M293" i="8"/>
  <c r="K293" i="8"/>
  <c r="H293" i="8"/>
  <c r="F293" i="8"/>
  <c r="S292" i="8"/>
  <c r="Q292" i="8"/>
  <c r="O292" i="8"/>
  <c r="M292" i="8"/>
  <c r="K292" i="8"/>
  <c r="H292" i="8"/>
  <c r="F292" i="8"/>
  <c r="S291" i="8"/>
  <c r="Q291" i="8"/>
  <c r="O291" i="8"/>
  <c r="M291" i="8"/>
  <c r="K291" i="8"/>
  <c r="S290" i="8"/>
  <c r="Q290" i="8"/>
  <c r="O290" i="8"/>
  <c r="M290" i="8"/>
  <c r="K290" i="8"/>
  <c r="S289" i="8"/>
  <c r="Q289" i="8"/>
  <c r="O289" i="8"/>
  <c r="M289" i="8"/>
  <c r="K289" i="8"/>
  <c r="S288" i="8"/>
  <c r="Q288" i="8"/>
  <c r="O288" i="8"/>
  <c r="M288" i="8"/>
  <c r="K288" i="8"/>
  <c r="H288" i="8"/>
  <c r="S287" i="8"/>
  <c r="Q287" i="8"/>
  <c r="O287" i="8"/>
  <c r="M287" i="8"/>
  <c r="K287" i="8"/>
  <c r="S286" i="8"/>
  <c r="Q286" i="8"/>
  <c r="O286" i="8"/>
  <c r="M286" i="8"/>
  <c r="K286" i="8"/>
  <c r="H286" i="8"/>
  <c r="S285" i="8"/>
  <c r="Q285" i="8"/>
  <c r="O285" i="8"/>
  <c r="M285" i="8"/>
  <c r="K285" i="8"/>
  <c r="S284" i="8"/>
  <c r="Q284" i="8"/>
  <c r="O284" i="8"/>
  <c r="M284" i="8"/>
  <c r="K284" i="8"/>
  <c r="S283" i="8"/>
  <c r="Q283" i="8"/>
  <c r="O283" i="8"/>
  <c r="M283" i="8"/>
  <c r="K283" i="8"/>
  <c r="S282" i="8"/>
  <c r="Q282" i="8"/>
  <c r="O282" i="8"/>
  <c r="M282" i="8"/>
  <c r="K282" i="8"/>
  <c r="H282" i="8"/>
  <c r="F282" i="8"/>
  <c r="S281" i="8"/>
  <c r="Q281" i="8"/>
  <c r="O281" i="8"/>
  <c r="M281" i="8"/>
  <c r="K281" i="8"/>
  <c r="H281" i="8"/>
  <c r="S280" i="8"/>
  <c r="Q280" i="8"/>
  <c r="O280" i="8"/>
  <c r="M280" i="8"/>
  <c r="K280" i="8"/>
  <c r="H280" i="8"/>
  <c r="F280" i="8"/>
  <c r="S279" i="8"/>
  <c r="Q279" i="8"/>
  <c r="O279" i="8"/>
  <c r="M279" i="8"/>
  <c r="K279" i="8"/>
  <c r="S278" i="8"/>
  <c r="Q278" i="8"/>
  <c r="O278" i="8"/>
  <c r="M278" i="8"/>
  <c r="K278" i="8"/>
  <c r="H278" i="8"/>
  <c r="F278" i="8"/>
  <c r="S277" i="8"/>
  <c r="Q277" i="8"/>
  <c r="O277" i="8"/>
  <c r="M277" i="8"/>
  <c r="K277" i="8"/>
  <c r="S269" i="8"/>
  <c r="Q269" i="8"/>
  <c r="O269" i="8"/>
  <c r="M269" i="8"/>
  <c r="K269" i="8"/>
  <c r="S260" i="8"/>
  <c r="S258" i="8"/>
  <c r="Q258" i="8"/>
  <c r="O258" i="8"/>
  <c r="M258" i="8"/>
  <c r="K258" i="8"/>
  <c r="S257" i="8"/>
  <c r="Q257" i="8"/>
  <c r="O257" i="8"/>
  <c r="M257" i="8"/>
  <c r="K257" i="8"/>
  <c r="H257" i="8"/>
  <c r="F257" i="8"/>
  <c r="S256" i="8"/>
  <c r="Q256" i="8"/>
  <c r="O256" i="8"/>
  <c r="M256" i="8"/>
  <c r="K256" i="8"/>
  <c r="S255" i="8"/>
  <c r="Q255" i="8"/>
  <c r="O255" i="8"/>
  <c r="M255" i="8"/>
  <c r="K255" i="8"/>
  <c r="H255" i="8"/>
  <c r="F255" i="8"/>
  <c r="S254" i="8"/>
  <c r="Q254" i="8"/>
  <c r="O254" i="8"/>
  <c r="M254" i="8"/>
  <c r="K254" i="8"/>
  <c r="S253" i="8"/>
  <c r="Q253" i="8"/>
  <c r="O253" i="8"/>
  <c r="M253" i="8"/>
  <c r="K253" i="8"/>
  <c r="S252" i="8"/>
  <c r="Q252" i="8"/>
  <c r="O252" i="8"/>
  <c r="M252" i="8"/>
  <c r="K252" i="8"/>
  <c r="H252" i="8"/>
  <c r="F252" i="8"/>
  <c r="S251" i="8"/>
  <c r="Q251" i="8"/>
  <c r="O251" i="8"/>
  <c r="M251" i="8"/>
  <c r="K251" i="8"/>
  <c r="S244" i="8"/>
  <c r="S243" i="8"/>
  <c r="Q243" i="8"/>
  <c r="O243" i="8"/>
  <c r="M243" i="8"/>
  <c r="K243" i="8"/>
  <c r="H243" i="8"/>
  <c r="F243" i="8"/>
  <c r="S242" i="8"/>
  <c r="Q242" i="8"/>
  <c r="O242" i="8"/>
  <c r="M242" i="8"/>
  <c r="K242" i="8"/>
  <c r="S241" i="8"/>
  <c r="Q241" i="8"/>
  <c r="O241" i="8"/>
  <c r="M241" i="8"/>
  <c r="K241" i="8"/>
  <c r="S240" i="8"/>
  <c r="Q240" i="8"/>
  <c r="O240" i="8"/>
  <c r="M240" i="8"/>
  <c r="K240" i="8"/>
  <c r="S239" i="8"/>
  <c r="Q239" i="8"/>
  <c r="O239" i="8"/>
  <c r="M239" i="8"/>
  <c r="K239" i="8"/>
  <c r="S238" i="8"/>
  <c r="Q238" i="8"/>
  <c r="O238" i="8"/>
  <c r="M238" i="8"/>
  <c r="K238" i="8"/>
  <c r="S237" i="8"/>
  <c r="Q237" i="8"/>
  <c r="O237" i="8"/>
  <c r="M237" i="8"/>
  <c r="K237" i="8"/>
  <c r="H237" i="8"/>
  <c r="F237" i="8"/>
  <c r="S236" i="8"/>
  <c r="Q236" i="8"/>
  <c r="O236" i="8"/>
  <c r="M236" i="8"/>
  <c r="K236" i="8"/>
  <c r="H236" i="8"/>
  <c r="F236" i="8"/>
  <c r="S235" i="8"/>
  <c r="Q235" i="8"/>
  <c r="O235" i="8"/>
  <c r="M235" i="8"/>
  <c r="K235" i="8"/>
  <c r="H235" i="8"/>
  <c r="F235" i="8"/>
  <c r="S234" i="8"/>
  <c r="Q234" i="8"/>
  <c r="O234" i="8"/>
  <c r="M234" i="8"/>
  <c r="K234" i="8"/>
  <c r="H234" i="8"/>
  <c r="F234" i="8"/>
  <c r="S233" i="8"/>
  <c r="Q233" i="8"/>
  <c r="O233" i="8"/>
  <c r="M233" i="8"/>
  <c r="K233" i="8"/>
  <c r="S232" i="8"/>
  <c r="Q232" i="8"/>
  <c r="O232" i="8"/>
  <c r="M232" i="8"/>
  <c r="K232" i="8"/>
  <c r="S231" i="8"/>
  <c r="Q231" i="8"/>
  <c r="O231" i="8"/>
  <c r="M231" i="8"/>
  <c r="K231" i="8"/>
  <c r="S230" i="8"/>
  <c r="Q230" i="8"/>
  <c r="O230" i="8"/>
  <c r="M230" i="8"/>
  <c r="K230" i="8"/>
  <c r="H230" i="8"/>
  <c r="F230" i="8"/>
  <c r="S229" i="8"/>
  <c r="Q229" i="8"/>
  <c r="O229" i="8"/>
  <c r="M229" i="8"/>
  <c r="K229" i="8"/>
  <c r="S228" i="8"/>
  <c r="Q228" i="8"/>
  <c r="O228" i="8"/>
  <c r="M228" i="8"/>
  <c r="K228" i="8"/>
  <c r="S227" i="8"/>
  <c r="Q227" i="8"/>
  <c r="O227" i="8"/>
  <c r="M227" i="8"/>
  <c r="K227" i="8"/>
  <c r="H227" i="8"/>
  <c r="F227" i="8"/>
  <c r="S226" i="8"/>
  <c r="Q226" i="8"/>
  <c r="O226" i="8"/>
  <c r="M226" i="8"/>
  <c r="K226" i="8"/>
  <c r="S220" i="8"/>
  <c r="O218" i="8"/>
  <c r="M218" i="8"/>
  <c r="S217" i="8"/>
  <c r="Q217" i="8"/>
  <c r="O217" i="8"/>
  <c r="M217" i="8"/>
  <c r="H217" i="8"/>
  <c r="F217" i="8"/>
  <c r="S216" i="8"/>
  <c r="Q216" i="8"/>
  <c r="H216" i="8"/>
  <c r="F216" i="8"/>
  <c r="S215" i="8"/>
  <c r="Q215" i="8"/>
  <c r="M215" i="8"/>
  <c r="S214" i="8"/>
  <c r="Q214" i="8"/>
  <c r="O214" i="8"/>
  <c r="M214" i="8"/>
  <c r="K214" i="8"/>
  <c r="S213" i="8"/>
  <c r="Q213" i="8"/>
  <c r="O213" i="8"/>
  <c r="M213" i="8"/>
  <c r="K213" i="8"/>
  <c r="S212" i="8"/>
  <c r="Q212" i="8"/>
  <c r="O212" i="8"/>
  <c r="M212" i="8"/>
  <c r="K212" i="8"/>
  <c r="H212" i="8"/>
  <c r="F212" i="8"/>
  <c r="S211" i="8"/>
  <c r="Q211" i="8"/>
  <c r="O211" i="8"/>
  <c r="M211" i="8"/>
  <c r="K211" i="8"/>
  <c r="S210" i="8"/>
  <c r="Q210" i="8"/>
  <c r="O210" i="8"/>
  <c r="M210" i="8"/>
  <c r="K210" i="8"/>
  <c r="S209" i="8"/>
  <c r="Q209" i="8"/>
  <c r="O209" i="8"/>
  <c r="M209" i="8"/>
  <c r="K209" i="8"/>
  <c r="H209" i="8"/>
  <c r="F209" i="8"/>
  <c r="S208" i="8"/>
  <c r="Q208" i="8"/>
  <c r="O208" i="8"/>
  <c r="M208" i="8"/>
  <c r="K208" i="8"/>
  <c r="S207" i="8"/>
  <c r="Q207" i="8"/>
  <c r="O207" i="8"/>
  <c r="M207" i="8"/>
  <c r="K207" i="8"/>
  <c r="S194" i="8"/>
  <c r="S193" i="8"/>
  <c r="Q193" i="8"/>
  <c r="O193" i="8"/>
  <c r="M193" i="8"/>
  <c r="K193" i="8"/>
  <c r="S192" i="8"/>
  <c r="Q192" i="8"/>
  <c r="O192" i="8"/>
  <c r="M192" i="8"/>
  <c r="K192" i="8"/>
  <c r="S191" i="8"/>
  <c r="S190" i="8"/>
  <c r="Q190" i="8"/>
  <c r="O190" i="8"/>
  <c r="M190" i="8"/>
  <c r="K190" i="8"/>
  <c r="S185" i="8"/>
  <c r="S184" i="8"/>
  <c r="Q184" i="8"/>
  <c r="O184" i="8"/>
  <c r="M184" i="8"/>
  <c r="K184" i="8"/>
  <c r="S183" i="8"/>
  <c r="Q183" i="8"/>
  <c r="O183" i="8"/>
  <c r="M183" i="8"/>
  <c r="K183" i="8"/>
  <c r="H183" i="8"/>
  <c r="F183" i="8"/>
  <c r="S178" i="8"/>
  <c r="Q178" i="8"/>
  <c r="O178" i="8"/>
  <c r="M178" i="8"/>
  <c r="S177" i="8"/>
  <c r="Q177" i="8"/>
  <c r="O177" i="8"/>
  <c r="M177" i="8"/>
  <c r="K177" i="8"/>
  <c r="S176" i="8"/>
  <c r="Q176" i="8"/>
  <c r="O176" i="8"/>
  <c r="M176" i="8"/>
  <c r="K176" i="8"/>
  <c r="S175" i="8"/>
  <c r="Q175" i="8"/>
  <c r="O175" i="8"/>
  <c r="M175" i="8"/>
  <c r="K175" i="8"/>
  <c r="S174" i="8"/>
  <c r="Q174" i="8"/>
  <c r="O174" i="8"/>
  <c r="M174" i="8"/>
  <c r="K174" i="8"/>
  <c r="S173" i="8"/>
  <c r="Q173" i="8"/>
  <c r="O173" i="8"/>
  <c r="M173" i="8"/>
  <c r="K173" i="8"/>
  <c r="S167" i="8"/>
  <c r="O167" i="8"/>
  <c r="M167" i="8"/>
  <c r="H167" i="8"/>
  <c r="F167" i="8"/>
  <c r="S166" i="8"/>
  <c r="Q166" i="8"/>
  <c r="H166" i="8"/>
  <c r="F166" i="8"/>
  <c r="S165" i="8"/>
  <c r="Q165" i="8"/>
  <c r="S164" i="8"/>
  <c r="S163" i="8"/>
  <c r="Q163" i="8"/>
  <c r="P163" i="8"/>
  <c r="O163" i="8"/>
  <c r="M163" i="8"/>
  <c r="H163" i="8"/>
  <c r="F163" i="8"/>
  <c r="S162" i="8"/>
  <c r="Q162" i="8"/>
  <c r="O162" i="8"/>
  <c r="M162" i="8"/>
  <c r="K162" i="8"/>
  <c r="S161" i="8"/>
  <c r="Q161" i="8"/>
  <c r="O161" i="8"/>
  <c r="M161" i="8"/>
  <c r="K161" i="8"/>
  <c r="H161" i="8"/>
  <c r="F161" i="8"/>
  <c r="S160" i="8"/>
  <c r="Q160" i="8"/>
  <c r="O160" i="8"/>
  <c r="M160" i="8"/>
  <c r="K160" i="8"/>
  <c r="H160" i="8"/>
  <c r="F160" i="8"/>
  <c r="S159" i="8"/>
  <c r="Q159" i="8"/>
  <c r="O159" i="8"/>
  <c r="M159" i="8"/>
  <c r="K159" i="8"/>
  <c r="H159" i="8"/>
  <c r="S158" i="8"/>
  <c r="Q158" i="8"/>
  <c r="O158" i="8"/>
  <c r="M158" i="8"/>
  <c r="K158" i="8"/>
  <c r="H158" i="8"/>
  <c r="F158" i="8"/>
  <c r="S157" i="8"/>
  <c r="Q157" i="8"/>
  <c r="O157" i="8"/>
  <c r="M157" i="8"/>
  <c r="K157" i="8"/>
  <c r="H157" i="8"/>
  <c r="S156" i="8"/>
  <c r="Q156" i="8"/>
  <c r="O156" i="8"/>
  <c r="M156" i="8"/>
  <c r="K156" i="8"/>
  <c r="S155" i="8"/>
  <c r="Q155" i="8"/>
  <c r="O155" i="8"/>
  <c r="M155" i="8"/>
  <c r="K155" i="8"/>
  <c r="H155" i="8"/>
  <c r="F155" i="8"/>
  <c r="S149" i="8"/>
  <c r="H149" i="8"/>
  <c r="F149" i="8"/>
  <c r="S148" i="8"/>
  <c r="Q148" i="8"/>
  <c r="O148" i="8"/>
  <c r="M148" i="8"/>
  <c r="K148" i="8"/>
  <c r="H148" i="8"/>
  <c r="F148" i="8"/>
  <c r="S147" i="8"/>
  <c r="Q147" i="8"/>
  <c r="O147" i="8"/>
  <c r="M147" i="8"/>
  <c r="K147" i="8"/>
  <c r="S146" i="8"/>
  <c r="Q146" i="8"/>
  <c r="O146" i="8"/>
  <c r="M146" i="8"/>
  <c r="K146" i="8"/>
  <c r="S145" i="8"/>
  <c r="Q145" i="8"/>
  <c r="O145" i="8"/>
  <c r="M145" i="8"/>
  <c r="K145" i="8"/>
  <c r="H145" i="8"/>
  <c r="F145" i="8"/>
  <c r="S144" i="8"/>
  <c r="Q144" i="8"/>
  <c r="O144" i="8"/>
  <c r="M144" i="8"/>
  <c r="K144" i="8"/>
  <c r="S143" i="8"/>
  <c r="Q143" i="8"/>
  <c r="O143" i="8"/>
  <c r="M143" i="8"/>
  <c r="K143" i="8"/>
  <c r="H143" i="8"/>
  <c r="F143" i="8"/>
  <c r="S142" i="8"/>
  <c r="Q142" i="8"/>
  <c r="O142" i="8"/>
  <c r="M142" i="8"/>
  <c r="K142" i="8"/>
  <c r="S141" i="8"/>
  <c r="Q141" i="8"/>
  <c r="O141" i="8"/>
  <c r="M141" i="8"/>
  <c r="K141" i="8"/>
  <c r="S134" i="8"/>
  <c r="Q134" i="8"/>
  <c r="P134" i="8"/>
  <c r="O134" i="8"/>
  <c r="M134" i="8"/>
  <c r="H134" i="8"/>
  <c r="F134" i="8"/>
  <c r="S133" i="8"/>
  <c r="Q133" i="8"/>
  <c r="O133" i="8"/>
  <c r="M133" i="8"/>
  <c r="K133" i="8"/>
  <c r="H133" i="8"/>
  <c r="F133" i="8"/>
  <c r="S132" i="8"/>
  <c r="Q132" i="8"/>
  <c r="O132" i="8"/>
  <c r="M132" i="8"/>
  <c r="K132" i="8"/>
  <c r="H132" i="8"/>
  <c r="F132" i="8"/>
  <c r="S131" i="8"/>
  <c r="Q131" i="8"/>
  <c r="O131" i="8"/>
  <c r="M131" i="8"/>
  <c r="K131" i="8"/>
  <c r="S130" i="8"/>
  <c r="Q130" i="8"/>
  <c r="O130" i="8"/>
  <c r="M130" i="8"/>
  <c r="K130" i="8"/>
  <c r="H130" i="8"/>
  <c r="F130" i="8"/>
  <c r="S125" i="8"/>
  <c r="S123" i="8"/>
  <c r="O123" i="8"/>
  <c r="M123" i="8"/>
  <c r="S122" i="8"/>
  <c r="Q122" i="8"/>
  <c r="P122" i="8"/>
  <c r="O122" i="8"/>
  <c r="M122" i="8"/>
  <c r="H122" i="8"/>
  <c r="F122" i="8"/>
  <c r="S121" i="8"/>
  <c r="Q121" i="8"/>
  <c r="S120" i="8"/>
  <c r="Q120" i="8"/>
  <c r="O120" i="8"/>
  <c r="M120" i="8"/>
  <c r="K120" i="8"/>
  <c r="S119" i="8"/>
  <c r="Q119" i="8"/>
  <c r="O119" i="8"/>
  <c r="M119" i="8"/>
  <c r="K119" i="8"/>
  <c r="H119" i="8"/>
  <c r="F119" i="8"/>
  <c r="S118" i="8"/>
  <c r="Q118" i="8"/>
  <c r="O118" i="8"/>
  <c r="M118" i="8"/>
  <c r="K118" i="8"/>
  <c r="H118" i="8"/>
  <c r="F118" i="8"/>
  <c r="S117" i="8"/>
  <c r="Q117" i="8"/>
  <c r="O117" i="8"/>
  <c r="M117" i="8"/>
  <c r="K117" i="8"/>
  <c r="H117" i="8"/>
  <c r="F117" i="8"/>
  <c r="S107" i="8"/>
  <c r="S106" i="8"/>
  <c r="Q106" i="8"/>
  <c r="S105" i="8"/>
  <c r="Q105" i="8"/>
  <c r="O105" i="8"/>
  <c r="M105" i="8"/>
  <c r="K105" i="8"/>
  <c r="S104" i="8"/>
  <c r="Q104" i="8"/>
  <c r="O104" i="8"/>
  <c r="M104" i="8"/>
  <c r="K104" i="8"/>
  <c r="H104" i="8"/>
  <c r="F104" i="8"/>
  <c r="S103" i="8"/>
  <c r="S102" i="8"/>
  <c r="S101" i="8"/>
  <c r="Q101" i="8"/>
  <c r="S100" i="8"/>
  <c r="Q100" i="8"/>
  <c r="S99" i="8"/>
  <c r="Q99" i="8"/>
  <c r="S98" i="8"/>
  <c r="S97" i="8"/>
  <c r="Q97" i="8"/>
  <c r="O97" i="8"/>
  <c r="M97" i="8"/>
  <c r="K97" i="8"/>
  <c r="S96" i="8"/>
  <c r="Q96" i="8"/>
  <c r="O96" i="8"/>
  <c r="M96" i="8"/>
  <c r="K96" i="8"/>
  <c r="H96" i="8"/>
  <c r="F96" i="8"/>
  <c r="S95" i="8"/>
  <c r="Q95" i="8"/>
  <c r="O95" i="8"/>
  <c r="M95" i="8"/>
  <c r="K95" i="8"/>
  <c r="H95" i="8"/>
  <c r="F95" i="8"/>
  <c r="S94" i="8"/>
  <c r="Q94" i="8"/>
  <c r="O94" i="8"/>
  <c r="M94" i="8"/>
  <c r="K94" i="8"/>
  <c r="S93" i="8"/>
  <c r="Q93" i="8"/>
  <c r="O93" i="8"/>
  <c r="M93" i="8"/>
  <c r="K93" i="8"/>
  <c r="H93" i="8"/>
  <c r="F93" i="8"/>
  <c r="S92" i="8"/>
  <c r="Q92" i="8"/>
  <c r="O92" i="8"/>
  <c r="M92" i="8"/>
  <c r="K92" i="8"/>
  <c r="S91" i="8"/>
  <c r="Q91" i="8"/>
  <c r="O91" i="8"/>
  <c r="M91" i="8"/>
  <c r="K91" i="8"/>
  <c r="H91" i="8"/>
  <c r="F91" i="8"/>
  <c r="S90" i="8"/>
  <c r="Q90" i="8"/>
  <c r="O90" i="8"/>
  <c r="M90" i="8"/>
  <c r="K90" i="8"/>
  <c r="S89" i="8"/>
  <c r="Q89" i="8"/>
  <c r="O89" i="8"/>
  <c r="M89" i="8"/>
  <c r="K89" i="8"/>
  <c r="S88" i="8"/>
  <c r="Q88" i="8"/>
  <c r="O88" i="8"/>
  <c r="M88" i="8"/>
  <c r="K88" i="8"/>
  <c r="S87" i="8"/>
  <c r="Q87" i="8"/>
  <c r="O87" i="8"/>
  <c r="M87" i="8"/>
  <c r="K87" i="8"/>
  <c r="S80" i="8"/>
  <c r="S79" i="8"/>
  <c r="Q79" i="8"/>
  <c r="O79" i="8"/>
  <c r="M79" i="8"/>
  <c r="K79" i="8"/>
  <c r="S78" i="8"/>
  <c r="Q78" i="8"/>
  <c r="O78" i="8"/>
  <c r="M78" i="8"/>
  <c r="K78" i="8"/>
  <c r="S77" i="8"/>
  <c r="Q77" i="8"/>
  <c r="O77" i="8"/>
  <c r="M77" i="8"/>
  <c r="K77" i="8"/>
  <c r="S76" i="8"/>
  <c r="Q76" i="8"/>
  <c r="O76" i="8"/>
  <c r="M76" i="8"/>
  <c r="K76" i="8"/>
  <c r="S75" i="8"/>
  <c r="S74" i="8"/>
  <c r="S73" i="8"/>
  <c r="S72" i="8"/>
  <c r="S71" i="8"/>
  <c r="S70" i="8"/>
  <c r="Q70" i="8"/>
  <c r="O70" i="8"/>
  <c r="M70" i="8"/>
  <c r="K70" i="8"/>
  <c r="S63" i="8"/>
  <c r="Q63" i="8"/>
  <c r="P63" i="8"/>
  <c r="O63" i="8"/>
  <c r="M63" i="8"/>
  <c r="S62" i="8"/>
  <c r="Q62" i="8"/>
  <c r="O62" i="8"/>
  <c r="M62" i="8"/>
  <c r="K62" i="8"/>
  <c r="S61" i="8"/>
  <c r="Q61" i="8"/>
  <c r="O61" i="8"/>
  <c r="M61" i="8"/>
  <c r="K61" i="8"/>
  <c r="S60" i="8"/>
  <c r="Q60" i="8"/>
  <c r="O60" i="8"/>
  <c r="M60" i="8"/>
  <c r="K60" i="8"/>
  <c r="S59" i="8"/>
  <c r="Q59" i="8"/>
  <c r="O59" i="8"/>
  <c r="M59" i="8"/>
  <c r="K59" i="8"/>
  <c r="S58" i="8"/>
  <c r="Q58" i="8"/>
  <c r="O58" i="8"/>
  <c r="M58" i="8"/>
  <c r="K58" i="8"/>
  <c r="S57" i="8"/>
  <c r="Q57" i="8"/>
  <c r="O57" i="8"/>
  <c r="M57" i="8"/>
  <c r="K57" i="8"/>
  <c r="S56" i="8"/>
  <c r="Q56" i="8"/>
  <c r="O56" i="8"/>
  <c r="M56" i="8"/>
  <c r="K56" i="8"/>
  <c r="S55" i="8"/>
  <c r="Q55" i="8"/>
  <c r="O55" i="8"/>
  <c r="M55" i="8"/>
  <c r="K55" i="8"/>
  <c r="S54" i="8"/>
  <c r="Q54" i="8"/>
  <c r="O54" i="8"/>
  <c r="M54" i="8"/>
  <c r="K54" i="8"/>
  <c r="S53" i="8"/>
  <c r="Q53" i="8"/>
  <c r="O53" i="8"/>
  <c r="M53" i="8"/>
  <c r="K53" i="8"/>
  <c r="S48" i="8"/>
  <c r="S47" i="8"/>
  <c r="Q47" i="8"/>
  <c r="O47" i="8"/>
  <c r="M47" i="8"/>
  <c r="K47" i="8"/>
  <c r="S45" i="8"/>
  <c r="Q45" i="8"/>
  <c r="O45" i="8"/>
  <c r="M45" i="8"/>
  <c r="K45" i="8"/>
  <c r="S38" i="8"/>
  <c r="S36" i="8"/>
  <c r="S35" i="8"/>
  <c r="Q35" i="8"/>
  <c r="S34" i="8"/>
  <c r="Q34" i="8"/>
  <c r="O34" i="8"/>
  <c r="M34" i="8"/>
  <c r="K34" i="8"/>
  <c r="H34" i="8"/>
  <c r="F34" i="8"/>
  <c r="S33" i="8"/>
  <c r="Q33" i="8"/>
  <c r="O33" i="8"/>
  <c r="M33" i="8"/>
  <c r="K33" i="8"/>
  <c r="S32" i="8"/>
  <c r="S31" i="8"/>
  <c r="Q31" i="8"/>
  <c r="O31" i="8"/>
  <c r="M31" i="8"/>
  <c r="K31" i="8"/>
  <c r="S30" i="8"/>
  <c r="H30" i="8"/>
  <c r="F30" i="8"/>
  <c r="S29" i="8"/>
  <c r="Q29" i="8"/>
  <c r="O29" i="8"/>
  <c r="M29" i="8"/>
  <c r="K29" i="8"/>
  <c r="S28" i="8"/>
  <c r="Q28" i="8"/>
  <c r="O28" i="8"/>
  <c r="M28" i="8"/>
  <c r="K28" i="8"/>
  <c r="S27" i="8"/>
  <c r="Q27" i="8"/>
  <c r="O27" i="8"/>
  <c r="M27" i="8"/>
  <c r="K27" i="8"/>
  <c r="S26" i="8"/>
  <c r="Q26" i="8"/>
  <c r="O26" i="8"/>
  <c r="M26" i="8"/>
  <c r="K26" i="8"/>
  <c r="S25" i="8"/>
  <c r="Q25" i="8"/>
  <c r="O25" i="8"/>
  <c r="M25" i="8"/>
  <c r="K25" i="8"/>
  <c r="S24" i="8"/>
  <c r="Q24" i="8"/>
  <c r="O24" i="8"/>
  <c r="M24" i="8"/>
  <c r="K24" i="8"/>
  <c r="H24" i="8"/>
  <c r="F24" i="8"/>
  <c r="S23" i="8"/>
  <c r="Q23" i="8"/>
  <c r="O23" i="8"/>
  <c r="M23" i="8"/>
  <c r="K23" i="8"/>
  <c r="H23" i="8"/>
  <c r="F23" i="8"/>
  <c r="S22" i="8"/>
  <c r="Q22" i="8"/>
  <c r="O22" i="8"/>
  <c r="M22" i="8"/>
  <c r="K22" i="8"/>
  <c r="H22" i="8"/>
  <c r="F22" i="8"/>
  <c r="S21" i="8"/>
  <c r="Q21" i="8"/>
  <c r="O21" i="8"/>
  <c r="M21" i="8"/>
  <c r="K21" i="8"/>
  <c r="H21" i="8"/>
  <c r="F21" i="8"/>
  <c r="S20" i="8"/>
  <c r="Q20" i="8"/>
  <c r="O20" i="8"/>
  <c r="M20" i="8"/>
  <c r="K20" i="8"/>
  <c r="S19" i="8"/>
  <c r="Q19" i="8"/>
  <c r="O19" i="8"/>
  <c r="M19" i="8"/>
  <c r="K19" i="8"/>
  <c r="S18" i="8"/>
  <c r="Q18" i="8"/>
  <c r="O18" i="8"/>
  <c r="M18" i="8"/>
  <c r="K18" i="8"/>
  <c r="S17" i="8"/>
  <c r="Q17" i="8"/>
  <c r="O17" i="8"/>
  <c r="M17" i="8"/>
  <c r="K17" i="8"/>
  <c r="H17" i="8"/>
  <c r="F17" i="8"/>
  <c r="S11" i="8"/>
  <c r="Q11" i="8"/>
  <c r="O11" i="8"/>
  <c r="M11" i="8"/>
  <c r="S10" i="8"/>
  <c r="Q10" i="8"/>
  <c r="H10" i="8"/>
  <c r="F10" i="8"/>
  <c r="S9" i="8"/>
  <c r="Q9" i="8"/>
  <c r="O9" i="8"/>
  <c r="M9" i="8"/>
  <c r="K9" i="8"/>
  <c r="S8" i="8"/>
  <c r="Q8" i="8"/>
  <c r="O8" i="8"/>
  <c r="M8" i="8"/>
  <c r="K8" i="8"/>
  <c r="S7" i="8"/>
  <c r="Q7" i="8"/>
  <c r="O7" i="8"/>
  <c r="M7" i="8"/>
  <c r="K7" i="8"/>
  <c r="S6" i="8"/>
  <c r="Q6" i="8"/>
  <c r="O6" i="8"/>
  <c r="M6" i="8"/>
  <c r="K6" i="8"/>
  <c r="S5" i="8"/>
  <c r="Q5" i="8"/>
  <c r="O5" i="8"/>
  <c r="M5" i="8"/>
  <c r="K5" i="8"/>
  <c r="S4" i="8"/>
  <c r="Q4" i="8"/>
  <c r="O4" i="8"/>
  <c r="M4" i="8"/>
  <c r="K4" i="8"/>
  <c r="S3" i="8"/>
  <c r="Q3" i="8"/>
  <c r="O3" i="8"/>
  <c r="M3" i="8"/>
  <c r="K3" i="8"/>
  <c r="S313" i="15"/>
  <c r="S311" i="15"/>
  <c r="S310" i="15"/>
  <c r="Q310" i="15"/>
  <c r="O310" i="15"/>
  <c r="M310" i="15"/>
  <c r="K310" i="15"/>
  <c r="H310" i="15"/>
  <c r="F310" i="15"/>
  <c r="S309" i="15"/>
  <c r="Q309" i="15"/>
  <c r="O309" i="15"/>
  <c r="M309" i="15"/>
  <c r="K309" i="15"/>
  <c r="S308" i="15"/>
  <c r="Q308" i="15"/>
  <c r="O308" i="15"/>
  <c r="M308" i="15"/>
  <c r="K308" i="15"/>
  <c r="H308" i="15"/>
  <c r="F308" i="15"/>
  <c r="S307" i="15"/>
  <c r="Q307" i="15"/>
  <c r="O307" i="15"/>
  <c r="M307" i="15"/>
  <c r="K307" i="15"/>
  <c r="H307" i="15"/>
  <c r="F307" i="15"/>
  <c r="S306" i="15"/>
  <c r="Q306" i="15"/>
  <c r="O306" i="15"/>
  <c r="M306" i="15"/>
  <c r="K306" i="15"/>
  <c r="H306" i="15"/>
  <c r="F306" i="15"/>
  <c r="S305" i="15"/>
  <c r="Q305" i="15"/>
  <c r="O305" i="15"/>
  <c r="M305" i="15"/>
  <c r="K305" i="15"/>
  <c r="H305" i="15"/>
  <c r="F305" i="15"/>
  <c r="S304" i="15"/>
  <c r="Q304" i="15"/>
  <c r="O304" i="15"/>
  <c r="M304" i="15"/>
  <c r="K304" i="15"/>
  <c r="H304" i="15"/>
  <c r="F304" i="15"/>
  <c r="S303" i="15"/>
  <c r="Q303" i="15"/>
  <c r="O303" i="15"/>
  <c r="M303" i="15"/>
  <c r="K303" i="15"/>
  <c r="H303" i="15"/>
  <c r="F303" i="15"/>
  <c r="S294" i="15"/>
  <c r="S293" i="15"/>
  <c r="Q293" i="15"/>
  <c r="O293" i="15"/>
  <c r="M293" i="15"/>
  <c r="K293" i="15"/>
  <c r="H293" i="15"/>
  <c r="F293" i="15"/>
  <c r="S292" i="15"/>
  <c r="Q292" i="15"/>
  <c r="O292" i="15"/>
  <c r="M292" i="15"/>
  <c r="K292" i="15"/>
  <c r="H292" i="15"/>
  <c r="F292" i="15"/>
  <c r="S291" i="15"/>
  <c r="Q291" i="15"/>
  <c r="O291" i="15"/>
  <c r="M291" i="15"/>
  <c r="K291" i="15"/>
  <c r="S290" i="15"/>
  <c r="Q290" i="15"/>
  <c r="O290" i="15"/>
  <c r="M290" i="15"/>
  <c r="K290" i="15"/>
  <c r="S289" i="15"/>
  <c r="Q289" i="15"/>
  <c r="O289" i="15"/>
  <c r="M289" i="15"/>
  <c r="K289" i="15"/>
  <c r="S288" i="15"/>
  <c r="Q288" i="15"/>
  <c r="O288" i="15"/>
  <c r="M288" i="15"/>
  <c r="K288" i="15"/>
  <c r="S287" i="15"/>
  <c r="Q287" i="15"/>
  <c r="O287" i="15"/>
  <c r="M287" i="15"/>
  <c r="K287" i="15"/>
  <c r="H287" i="15"/>
  <c r="F287" i="15"/>
  <c r="S286" i="15"/>
  <c r="Q286" i="15"/>
  <c r="O286" i="15"/>
  <c r="M286" i="15"/>
  <c r="K286" i="15"/>
  <c r="H286" i="15"/>
  <c r="F286" i="15"/>
  <c r="S285" i="15"/>
  <c r="Q285" i="15"/>
  <c r="O285" i="15"/>
  <c r="M285" i="15"/>
  <c r="K285" i="15"/>
  <c r="H285" i="15"/>
  <c r="F285" i="15"/>
  <c r="S284" i="15"/>
  <c r="Q284" i="15"/>
  <c r="O284" i="15"/>
  <c r="M284" i="15"/>
  <c r="K284" i="15"/>
  <c r="H284" i="15"/>
  <c r="F284" i="15"/>
  <c r="S283" i="15"/>
  <c r="Q283" i="15"/>
  <c r="O283" i="15"/>
  <c r="M283" i="15"/>
  <c r="K283" i="15"/>
  <c r="H283" i="15"/>
  <c r="F283" i="15"/>
  <c r="S282" i="15"/>
  <c r="Q282" i="15"/>
  <c r="O282" i="15"/>
  <c r="M282" i="15"/>
  <c r="K282" i="15"/>
  <c r="H282" i="15"/>
  <c r="F282" i="15"/>
  <c r="S281" i="15"/>
  <c r="Q281" i="15"/>
  <c r="O281" i="15"/>
  <c r="M281" i="15"/>
  <c r="K281" i="15"/>
  <c r="H281" i="15"/>
  <c r="F281" i="15"/>
  <c r="S274" i="15"/>
  <c r="Q274" i="15"/>
  <c r="P274" i="15"/>
  <c r="O274" i="15"/>
  <c r="M274" i="15"/>
  <c r="H274" i="15"/>
  <c r="F274" i="15"/>
  <c r="S273" i="15"/>
  <c r="Q273" i="15"/>
  <c r="O273" i="15"/>
  <c r="M273" i="15"/>
  <c r="K273" i="15"/>
  <c r="S272" i="15"/>
  <c r="Q272" i="15"/>
  <c r="O272" i="15"/>
  <c r="M272" i="15"/>
  <c r="K272" i="15"/>
  <c r="H272" i="15"/>
  <c r="F272" i="15"/>
  <c r="S271" i="15"/>
  <c r="Q271" i="15"/>
  <c r="O271" i="15"/>
  <c r="M271" i="15"/>
  <c r="K271" i="15"/>
  <c r="S270" i="15"/>
  <c r="Q270" i="15"/>
  <c r="O270" i="15"/>
  <c r="M270" i="15"/>
  <c r="K270" i="15"/>
  <c r="H270" i="15"/>
  <c r="F270" i="15"/>
  <c r="S269" i="15"/>
  <c r="Q269" i="15"/>
  <c r="O269" i="15"/>
  <c r="M269" i="15"/>
  <c r="K269" i="15"/>
  <c r="H269" i="15"/>
  <c r="F269" i="15"/>
  <c r="S268" i="15"/>
  <c r="Q268" i="15"/>
  <c r="O268" i="15"/>
  <c r="M268" i="15"/>
  <c r="K268" i="15"/>
  <c r="H268" i="15"/>
  <c r="F268" i="15"/>
  <c r="S267" i="15"/>
  <c r="Q267" i="15"/>
  <c r="O267" i="15"/>
  <c r="M267" i="15"/>
  <c r="K267" i="15"/>
  <c r="H267" i="15"/>
  <c r="F267" i="15"/>
  <c r="S266" i="15"/>
  <c r="Q266" i="15"/>
  <c r="O266" i="15"/>
  <c r="M266" i="15"/>
  <c r="K266" i="15"/>
  <c r="H266" i="15"/>
  <c r="F266" i="15"/>
  <c r="S265" i="15"/>
  <c r="Q265" i="15"/>
  <c r="O265" i="15"/>
  <c r="M265" i="15"/>
  <c r="K265" i="15"/>
  <c r="S264" i="15"/>
  <c r="Q264" i="15"/>
  <c r="O264" i="15"/>
  <c r="M264" i="15"/>
  <c r="K264" i="15"/>
  <c r="S263" i="15"/>
  <c r="Q263" i="15"/>
  <c r="O263" i="15"/>
  <c r="M263" i="15"/>
  <c r="K263" i="15"/>
  <c r="H263" i="15"/>
  <c r="F263" i="15"/>
  <c r="S256" i="15"/>
  <c r="S255" i="15"/>
  <c r="Q255" i="15"/>
  <c r="O255" i="15"/>
  <c r="M255" i="15"/>
  <c r="K255" i="15"/>
  <c r="H255" i="15"/>
  <c r="F255" i="15"/>
  <c r="S254" i="15"/>
  <c r="Q254" i="15"/>
  <c r="S247" i="15"/>
  <c r="S246" i="15"/>
  <c r="Q246" i="15"/>
  <c r="S245" i="15"/>
  <c r="Q245" i="15"/>
  <c r="O245" i="15"/>
  <c r="M245" i="15"/>
  <c r="K245" i="15"/>
  <c r="S244" i="15"/>
  <c r="Q244" i="15"/>
  <c r="O244" i="15"/>
  <c r="M244" i="15"/>
  <c r="K244" i="15"/>
  <c r="S238" i="15"/>
  <c r="S237" i="15"/>
  <c r="Q237" i="15"/>
  <c r="S236" i="15"/>
  <c r="Q236" i="15"/>
  <c r="O236" i="15"/>
  <c r="M236" i="15"/>
  <c r="K236" i="15"/>
  <c r="H236" i="15"/>
  <c r="F236" i="15"/>
  <c r="S235" i="15"/>
  <c r="Q235" i="15"/>
  <c r="S234" i="15"/>
  <c r="Q234" i="15"/>
  <c r="O234" i="15"/>
  <c r="M234" i="15"/>
  <c r="K234" i="15"/>
  <c r="S233" i="15"/>
  <c r="Q233" i="15"/>
  <c r="O233" i="15"/>
  <c r="M233" i="15"/>
  <c r="K233" i="15"/>
  <c r="S225" i="15"/>
  <c r="Q225" i="15"/>
  <c r="P225" i="15"/>
  <c r="O225" i="15"/>
  <c r="M225" i="15"/>
  <c r="H225" i="15"/>
  <c r="F225" i="15"/>
  <c r="S224" i="15"/>
  <c r="Q224" i="15"/>
  <c r="O224" i="15"/>
  <c r="M224" i="15"/>
  <c r="K224" i="15"/>
  <c r="H224" i="15"/>
  <c r="F224" i="15"/>
  <c r="S223" i="15"/>
  <c r="Q223" i="15"/>
  <c r="O223" i="15"/>
  <c r="M223" i="15"/>
  <c r="K223" i="15"/>
  <c r="S222" i="15"/>
  <c r="Q222" i="15"/>
  <c r="O222" i="15"/>
  <c r="M222" i="15"/>
  <c r="K222" i="15"/>
  <c r="H222" i="15"/>
  <c r="F222" i="15"/>
  <c r="S221" i="15"/>
  <c r="Q221" i="15"/>
  <c r="O221" i="15"/>
  <c r="M221" i="15"/>
  <c r="K221" i="15"/>
  <c r="H221" i="15"/>
  <c r="F221" i="15"/>
  <c r="S220" i="15"/>
  <c r="Q220" i="15"/>
  <c r="O220" i="15"/>
  <c r="M220" i="15"/>
  <c r="K220" i="15"/>
  <c r="H220" i="15"/>
  <c r="F220" i="15"/>
  <c r="S219" i="15"/>
  <c r="Q219" i="15"/>
  <c r="O219" i="15"/>
  <c r="M219" i="15"/>
  <c r="K219" i="15"/>
  <c r="S218" i="15"/>
  <c r="Q218" i="15"/>
  <c r="O218" i="15"/>
  <c r="M218" i="15"/>
  <c r="K218" i="15"/>
  <c r="S212" i="15"/>
  <c r="S211" i="15"/>
  <c r="Q211" i="15"/>
  <c r="S210" i="15"/>
  <c r="Q210" i="15"/>
  <c r="O210" i="15"/>
  <c r="M210" i="15"/>
  <c r="K210" i="15"/>
  <c r="S209" i="15"/>
  <c r="Q209" i="15"/>
  <c r="O209" i="15"/>
  <c r="M209" i="15"/>
  <c r="K209" i="15"/>
  <c r="H209" i="15"/>
  <c r="S208" i="15"/>
  <c r="Q208" i="15"/>
  <c r="O208" i="15"/>
  <c r="M208" i="15"/>
  <c r="K208" i="15"/>
  <c r="H208" i="15"/>
  <c r="F208" i="15"/>
  <c r="S207" i="15"/>
  <c r="Q207" i="15"/>
  <c r="O207" i="15"/>
  <c r="M207" i="15"/>
  <c r="K207" i="15"/>
  <c r="H207" i="15"/>
  <c r="F207" i="15"/>
  <c r="S206" i="15"/>
  <c r="Q206" i="15"/>
  <c r="O206" i="15"/>
  <c r="M206" i="15"/>
  <c r="K206" i="15"/>
  <c r="S205" i="15"/>
  <c r="Q205" i="15"/>
  <c r="O205" i="15"/>
  <c r="M205" i="15"/>
  <c r="K205" i="15"/>
  <c r="S204" i="15"/>
  <c r="Q204" i="15"/>
  <c r="O204" i="15"/>
  <c r="M204" i="15"/>
  <c r="K204" i="15"/>
  <c r="H204" i="15"/>
  <c r="F204" i="15"/>
  <c r="S203" i="15"/>
  <c r="Q203" i="15"/>
  <c r="O203" i="15"/>
  <c r="M203" i="15"/>
  <c r="K203" i="15"/>
  <c r="S202" i="15"/>
  <c r="Q202" i="15"/>
  <c r="O202" i="15"/>
  <c r="M202" i="15"/>
  <c r="K202" i="15"/>
  <c r="S201" i="15"/>
  <c r="Q201" i="15"/>
  <c r="O201" i="15"/>
  <c r="M201" i="15"/>
  <c r="K201" i="15"/>
  <c r="S200" i="15"/>
  <c r="Q200" i="15"/>
  <c r="O200" i="15"/>
  <c r="M200" i="15"/>
  <c r="K200" i="15"/>
  <c r="S195" i="15"/>
  <c r="S193" i="15"/>
  <c r="Q193" i="15"/>
  <c r="P193" i="15"/>
  <c r="O193" i="15"/>
  <c r="M193" i="15"/>
  <c r="H193" i="15"/>
  <c r="F193" i="15"/>
  <c r="S192" i="15"/>
  <c r="Q192" i="15"/>
  <c r="S191" i="15"/>
  <c r="Q191" i="15"/>
  <c r="O191" i="15"/>
  <c r="M191" i="15"/>
  <c r="K191" i="15"/>
  <c r="S190" i="15"/>
  <c r="Q190" i="15"/>
  <c r="O190" i="15"/>
  <c r="M190" i="15"/>
  <c r="K190" i="15"/>
  <c r="S189" i="15"/>
  <c r="Q189" i="15"/>
  <c r="O189" i="15"/>
  <c r="M189" i="15"/>
  <c r="K189" i="15"/>
  <c r="S188" i="15"/>
  <c r="Q188" i="15"/>
  <c r="O188" i="15"/>
  <c r="M188" i="15"/>
  <c r="K188" i="15"/>
  <c r="H188" i="15"/>
  <c r="S187" i="15"/>
  <c r="Q187" i="15"/>
  <c r="O187" i="15"/>
  <c r="M187" i="15"/>
  <c r="K187" i="15"/>
  <c r="H187" i="15"/>
  <c r="S182" i="15"/>
  <c r="Q182" i="15"/>
  <c r="O182" i="15"/>
  <c r="M182" i="15"/>
  <c r="K182" i="15"/>
  <c r="S181" i="15"/>
  <c r="Q181" i="15"/>
  <c r="O181" i="15"/>
  <c r="M181" i="15"/>
  <c r="K181" i="15"/>
  <c r="H181" i="15"/>
  <c r="F181" i="15"/>
  <c r="S180" i="15"/>
  <c r="Q180" i="15"/>
  <c r="O180" i="15"/>
  <c r="M180" i="15"/>
  <c r="K180" i="15"/>
  <c r="H180" i="15"/>
  <c r="F180" i="15"/>
  <c r="S176" i="15"/>
  <c r="S175" i="15"/>
  <c r="Q175" i="15"/>
  <c r="O175" i="15"/>
  <c r="M175" i="15"/>
  <c r="K175" i="15"/>
  <c r="S171" i="15"/>
  <c r="S170" i="15"/>
  <c r="Q170" i="15"/>
  <c r="O170" i="15"/>
  <c r="M170" i="15"/>
  <c r="K170" i="15"/>
  <c r="H170" i="15"/>
  <c r="F170" i="15"/>
  <c r="S169" i="15"/>
  <c r="Q169" i="15"/>
  <c r="O169" i="15"/>
  <c r="M169" i="15"/>
  <c r="K169" i="15"/>
  <c r="S163" i="15"/>
  <c r="S162" i="15"/>
  <c r="Q162" i="15"/>
  <c r="O162" i="15"/>
  <c r="M162" i="15"/>
  <c r="K162" i="15"/>
  <c r="H162" i="15"/>
  <c r="F162" i="15"/>
  <c r="S161" i="15"/>
  <c r="Q161" i="15"/>
  <c r="O161" i="15"/>
  <c r="M161" i="15"/>
  <c r="K161" i="15"/>
  <c r="S160" i="15"/>
  <c r="Q160" i="15"/>
  <c r="O160" i="15"/>
  <c r="M160" i="15"/>
  <c r="K160" i="15"/>
  <c r="S155" i="15"/>
  <c r="S154" i="15"/>
  <c r="Q154" i="15"/>
  <c r="O154" i="15"/>
  <c r="M154" i="15"/>
  <c r="K154" i="15"/>
  <c r="S153" i="15"/>
  <c r="Q153" i="15"/>
  <c r="O153" i="15"/>
  <c r="M153" i="15"/>
  <c r="K153" i="15"/>
  <c r="S148" i="15"/>
  <c r="Q148" i="15"/>
  <c r="P148" i="15"/>
  <c r="O148" i="15"/>
  <c r="M148" i="15"/>
  <c r="H148" i="15"/>
  <c r="F148" i="15"/>
  <c r="S147" i="15"/>
  <c r="Q147" i="15"/>
  <c r="S146" i="15"/>
  <c r="O146" i="15"/>
  <c r="M146" i="15"/>
  <c r="K146" i="15"/>
  <c r="S145" i="15"/>
  <c r="Q145" i="15"/>
  <c r="O145" i="15"/>
  <c r="M145" i="15"/>
  <c r="K145" i="15"/>
  <c r="S144" i="15"/>
  <c r="Q144" i="15"/>
  <c r="O144" i="15"/>
  <c r="M144" i="15"/>
  <c r="K144" i="15"/>
  <c r="H144" i="15"/>
  <c r="F144" i="15"/>
  <c r="S143" i="15"/>
  <c r="Q143" i="15"/>
  <c r="O143" i="15"/>
  <c r="M143" i="15"/>
  <c r="K143" i="15"/>
  <c r="H143" i="15"/>
  <c r="F143" i="15"/>
  <c r="S136" i="15"/>
  <c r="S133" i="15"/>
  <c r="Q133" i="15"/>
  <c r="P133" i="15"/>
  <c r="O133" i="15"/>
  <c r="M133" i="15"/>
  <c r="H133" i="15"/>
  <c r="F133" i="15"/>
  <c r="S132" i="15"/>
  <c r="Q132" i="15"/>
  <c r="O132" i="15"/>
  <c r="M132" i="15"/>
  <c r="K132" i="15"/>
  <c r="H132" i="15"/>
  <c r="F132" i="15"/>
  <c r="S131" i="15"/>
  <c r="Q131" i="15"/>
  <c r="O131" i="15"/>
  <c r="M131" i="15"/>
  <c r="K131" i="15"/>
  <c r="H131" i="15"/>
  <c r="F131" i="15"/>
  <c r="S124" i="15"/>
  <c r="S123" i="15"/>
  <c r="Q123" i="15"/>
  <c r="O123" i="15"/>
  <c r="M123" i="15"/>
  <c r="K123" i="15"/>
  <c r="S122" i="15"/>
  <c r="Q122" i="15"/>
  <c r="O122" i="15"/>
  <c r="M122" i="15"/>
  <c r="K122" i="15"/>
  <c r="S116" i="15"/>
  <c r="S115" i="15"/>
  <c r="Q115" i="15"/>
  <c r="O115" i="15"/>
  <c r="M115" i="15"/>
  <c r="K115" i="15"/>
  <c r="S114" i="15"/>
  <c r="Q114" i="15"/>
  <c r="O114" i="15"/>
  <c r="M114" i="15"/>
  <c r="K114" i="15"/>
  <c r="S113" i="15"/>
  <c r="Q113" i="15"/>
  <c r="S112" i="15"/>
  <c r="Q112" i="15"/>
  <c r="O112" i="15"/>
  <c r="M112" i="15"/>
  <c r="K112" i="15"/>
  <c r="S111" i="15"/>
  <c r="Q111" i="15"/>
  <c r="O111" i="15"/>
  <c r="M111" i="15"/>
  <c r="K111" i="15"/>
  <c r="S110" i="15"/>
  <c r="Q110" i="15"/>
  <c r="O110" i="15"/>
  <c r="M110" i="15"/>
  <c r="K110" i="15"/>
  <c r="H110" i="15"/>
  <c r="F110" i="15"/>
  <c r="S109" i="15"/>
  <c r="Q109" i="15"/>
  <c r="O109" i="15"/>
  <c r="M109" i="15"/>
  <c r="K109" i="15"/>
  <c r="H109" i="15"/>
  <c r="F109" i="15"/>
  <c r="S108" i="15"/>
  <c r="Q108" i="15"/>
  <c r="O108" i="15"/>
  <c r="M108" i="15"/>
  <c r="K108" i="15"/>
  <c r="S107" i="15"/>
  <c r="Q107" i="15"/>
  <c r="O107" i="15"/>
  <c r="M107" i="15"/>
  <c r="K107" i="15"/>
  <c r="H107" i="15"/>
  <c r="F107" i="15"/>
  <c r="S106" i="15"/>
  <c r="Q106" i="15"/>
  <c r="O106" i="15"/>
  <c r="M106" i="15"/>
  <c r="K106" i="15"/>
  <c r="S105" i="15"/>
  <c r="Q105" i="15"/>
  <c r="O105" i="15"/>
  <c r="M105" i="15"/>
  <c r="K105" i="15"/>
  <c r="H105" i="15"/>
  <c r="F105" i="15"/>
  <c r="S98" i="15"/>
  <c r="S96" i="15"/>
  <c r="S95" i="15"/>
  <c r="Q95" i="15"/>
  <c r="S94" i="15"/>
  <c r="Q94" i="15"/>
  <c r="O94" i="15"/>
  <c r="M94" i="15"/>
  <c r="K94" i="15"/>
  <c r="S93" i="15"/>
  <c r="Q93" i="15"/>
  <c r="O93" i="15"/>
  <c r="M93" i="15"/>
  <c r="K93" i="15"/>
  <c r="S92" i="15"/>
  <c r="Q92" i="15"/>
  <c r="O92" i="15"/>
  <c r="M92" i="15"/>
  <c r="K92" i="15"/>
  <c r="S91" i="15"/>
  <c r="Q91" i="15"/>
  <c r="O91" i="15"/>
  <c r="M91" i="15"/>
  <c r="K91" i="15"/>
  <c r="H91" i="15"/>
  <c r="F91" i="15"/>
  <c r="S90" i="15"/>
  <c r="Q90" i="15"/>
  <c r="O90" i="15"/>
  <c r="M90" i="15"/>
  <c r="K90" i="15"/>
  <c r="H90" i="15"/>
  <c r="F90" i="15"/>
  <c r="S85" i="15"/>
  <c r="S83" i="15"/>
  <c r="Q83" i="15"/>
  <c r="O83" i="15"/>
  <c r="M83" i="15"/>
  <c r="H83" i="15"/>
  <c r="S82" i="15"/>
  <c r="Q82" i="15"/>
  <c r="P82" i="15"/>
  <c r="O82" i="15"/>
  <c r="M82" i="15"/>
  <c r="K82" i="15"/>
  <c r="S81" i="15"/>
  <c r="Q81" i="15"/>
  <c r="O81" i="15"/>
  <c r="M81" i="15"/>
  <c r="K81" i="15"/>
  <c r="S80" i="15"/>
  <c r="Q80" i="15"/>
  <c r="O80" i="15"/>
  <c r="M80" i="15"/>
  <c r="K80" i="15"/>
  <c r="H80" i="15"/>
  <c r="F80" i="15"/>
  <c r="S79" i="15"/>
  <c r="Q79" i="15"/>
  <c r="O79" i="15"/>
  <c r="M79" i="15"/>
  <c r="K79" i="15"/>
  <c r="S74" i="15"/>
  <c r="Q74" i="15"/>
  <c r="O74" i="15"/>
  <c r="M74" i="15"/>
  <c r="K74" i="15"/>
  <c r="S70" i="15"/>
  <c r="S68" i="15"/>
  <c r="Q68" i="15"/>
  <c r="P68" i="15"/>
  <c r="O68" i="15"/>
  <c r="M68" i="15"/>
  <c r="H68" i="15"/>
  <c r="F68" i="15"/>
  <c r="S67" i="15"/>
  <c r="Q67" i="15"/>
  <c r="O67" i="15"/>
  <c r="M67" i="15"/>
  <c r="K67" i="15"/>
  <c r="H67" i="15"/>
  <c r="F67" i="15"/>
  <c r="S66" i="15"/>
  <c r="Q66" i="15"/>
  <c r="O66" i="15"/>
  <c r="M66" i="15"/>
  <c r="K66" i="15"/>
  <c r="H66" i="15"/>
  <c r="F66" i="15"/>
  <c r="S60" i="15"/>
  <c r="S58" i="15"/>
  <c r="Q58" i="15"/>
  <c r="O58" i="15"/>
  <c r="M58" i="15"/>
  <c r="S57" i="15"/>
  <c r="Q57" i="15"/>
  <c r="O57" i="15"/>
  <c r="M57" i="15"/>
  <c r="K57" i="15"/>
  <c r="S56" i="15"/>
  <c r="Q56" i="15"/>
  <c r="S55" i="15"/>
  <c r="Q55" i="15"/>
  <c r="S54" i="15"/>
  <c r="Q54" i="15"/>
  <c r="O54" i="15"/>
  <c r="M54" i="15"/>
  <c r="K54" i="15"/>
  <c r="S53" i="15"/>
  <c r="Q53" i="15"/>
  <c r="O53" i="15"/>
  <c r="M53" i="15"/>
  <c r="K53" i="15"/>
  <c r="S47" i="15"/>
  <c r="S45" i="15"/>
  <c r="S44" i="15"/>
  <c r="Q44" i="15"/>
  <c r="S43" i="15"/>
  <c r="Q43" i="15"/>
  <c r="O43" i="15"/>
  <c r="M43" i="15"/>
  <c r="K43" i="15"/>
  <c r="S42" i="15"/>
  <c r="Q42" i="15"/>
  <c r="O42" i="15"/>
  <c r="M42" i="15"/>
  <c r="K42" i="15"/>
  <c r="S41" i="15"/>
  <c r="Q41" i="15"/>
  <c r="O41" i="15"/>
  <c r="M41" i="15"/>
  <c r="K41" i="15"/>
  <c r="S40" i="15"/>
  <c r="Q40" i="15"/>
  <c r="O40" i="15"/>
  <c r="M40" i="15"/>
  <c r="K40" i="15"/>
  <c r="S39" i="15"/>
  <c r="Q39" i="15"/>
  <c r="O39" i="15"/>
  <c r="M39" i="15"/>
  <c r="K39" i="15"/>
  <c r="S38" i="15"/>
  <c r="Q38" i="15"/>
  <c r="O38" i="15"/>
  <c r="M38" i="15"/>
  <c r="K38" i="15"/>
  <c r="S33" i="15"/>
  <c r="S31" i="15"/>
  <c r="Q31" i="15"/>
  <c r="O31" i="15"/>
  <c r="M31" i="15"/>
  <c r="H31" i="15"/>
  <c r="S30" i="15"/>
  <c r="Q30" i="15"/>
  <c r="O30" i="15"/>
  <c r="M30" i="15"/>
  <c r="K30" i="15"/>
  <c r="H30" i="15"/>
  <c r="F30" i="15"/>
  <c r="S29" i="15"/>
  <c r="Q29" i="15"/>
  <c r="O29" i="15"/>
  <c r="M29" i="15"/>
  <c r="K29" i="15"/>
  <c r="H29" i="15"/>
  <c r="F29" i="15"/>
  <c r="S28" i="15"/>
  <c r="Q28" i="15"/>
  <c r="O28" i="15"/>
  <c r="M28" i="15"/>
  <c r="K28" i="15"/>
  <c r="S23" i="15"/>
  <c r="Q23" i="15"/>
  <c r="O23" i="15"/>
  <c r="M23" i="15"/>
  <c r="K23" i="15"/>
  <c r="S16" i="15"/>
  <c r="Q16" i="15"/>
  <c r="O16" i="15"/>
  <c r="M16" i="15"/>
  <c r="K16" i="15"/>
  <c r="H16" i="15"/>
  <c r="S10" i="15"/>
  <c r="Q10" i="15"/>
  <c r="P10" i="15"/>
  <c r="O10" i="15"/>
  <c r="M10" i="15"/>
  <c r="H10" i="15"/>
  <c r="F10" i="15"/>
  <c r="S9" i="15"/>
  <c r="Q9" i="15"/>
  <c r="O9" i="15"/>
  <c r="M9" i="15"/>
  <c r="K9" i="15"/>
  <c r="S8" i="15"/>
  <c r="Q8" i="15"/>
  <c r="O8" i="15"/>
  <c r="M8" i="15"/>
  <c r="K8" i="15"/>
  <c r="S7" i="15"/>
  <c r="Q7" i="15"/>
  <c r="O7" i="15"/>
  <c r="M7" i="15"/>
  <c r="K7" i="15"/>
  <c r="S6" i="15"/>
  <c r="Q6" i="15"/>
  <c r="O6" i="15"/>
  <c r="M6" i="15"/>
  <c r="K6" i="15"/>
  <c r="S5" i="15"/>
  <c r="Q5" i="15"/>
  <c r="O5" i="15"/>
  <c r="M5" i="15"/>
  <c r="K5" i="15"/>
  <c r="H5" i="15"/>
  <c r="F5" i="15"/>
  <c r="S4" i="15"/>
  <c r="Q4" i="15"/>
  <c r="O4" i="15"/>
  <c r="M4" i="15"/>
  <c r="K4" i="15"/>
  <c r="S358" i="14"/>
  <c r="S356" i="14"/>
  <c r="S355" i="14"/>
  <c r="Q355" i="14"/>
  <c r="O355" i="14"/>
  <c r="M355" i="14"/>
  <c r="K355" i="14"/>
  <c r="H355" i="14"/>
  <c r="F355" i="14"/>
  <c r="S354" i="14"/>
  <c r="Q354" i="14"/>
  <c r="O354" i="14"/>
  <c r="M354" i="14"/>
  <c r="K354" i="14"/>
  <c r="H354" i="14"/>
  <c r="F354" i="14"/>
  <c r="S353" i="14"/>
  <c r="Q353" i="14"/>
  <c r="O353" i="14"/>
  <c r="M353" i="14"/>
  <c r="K353" i="14"/>
  <c r="H353" i="14"/>
  <c r="F353" i="14"/>
  <c r="S348" i="14"/>
  <c r="H348" i="14"/>
  <c r="F348" i="14"/>
  <c r="S347" i="14"/>
  <c r="Q347" i="14"/>
  <c r="O347" i="14"/>
  <c r="M347" i="14"/>
  <c r="K347" i="14"/>
  <c r="H347" i="14"/>
  <c r="S346" i="14"/>
  <c r="Q346" i="14"/>
  <c r="O346" i="14"/>
  <c r="M346" i="14"/>
  <c r="K346" i="14"/>
  <c r="H346" i="14"/>
  <c r="S345" i="14"/>
  <c r="Q345" i="14"/>
  <c r="O345" i="14"/>
  <c r="M345" i="14"/>
  <c r="K345" i="14"/>
  <c r="H345" i="14"/>
  <c r="S344" i="14"/>
  <c r="Q344" i="14"/>
  <c r="O344" i="14"/>
  <c r="M344" i="14"/>
  <c r="K344" i="14"/>
  <c r="S343" i="14"/>
  <c r="Q343" i="14"/>
  <c r="O343" i="14"/>
  <c r="M343" i="14"/>
  <c r="K343" i="14"/>
  <c r="S342" i="14"/>
  <c r="Q342" i="14"/>
  <c r="O342" i="14"/>
  <c r="M342" i="14"/>
  <c r="K342" i="14"/>
  <c r="S341" i="14"/>
  <c r="Q341" i="14"/>
  <c r="O341" i="14"/>
  <c r="M341" i="14"/>
  <c r="K341" i="14"/>
  <c r="S340" i="14"/>
  <c r="Q340" i="14"/>
  <c r="O340" i="14"/>
  <c r="M340" i="14"/>
  <c r="K340" i="14"/>
  <c r="H340" i="14"/>
  <c r="S339" i="14"/>
  <c r="Q339" i="14"/>
  <c r="O339" i="14"/>
  <c r="M339" i="14"/>
  <c r="K339" i="14"/>
  <c r="S338" i="14"/>
  <c r="Q338" i="14"/>
  <c r="O338" i="14"/>
  <c r="M338" i="14"/>
  <c r="K338" i="14"/>
  <c r="S337" i="14"/>
  <c r="Q337" i="14"/>
  <c r="O337" i="14"/>
  <c r="M337" i="14"/>
  <c r="K337" i="14"/>
  <c r="S336" i="14"/>
  <c r="Q336" i="14"/>
  <c r="O336" i="14"/>
  <c r="M336" i="14"/>
  <c r="K336" i="14"/>
  <c r="S335" i="14"/>
  <c r="Q335" i="14"/>
  <c r="O335" i="14"/>
  <c r="M335" i="14"/>
  <c r="K335" i="14"/>
  <c r="H335" i="14"/>
  <c r="S331" i="14"/>
  <c r="S329" i="14"/>
  <c r="S328" i="14"/>
  <c r="Q328" i="14"/>
  <c r="O328" i="14"/>
  <c r="M328" i="14"/>
  <c r="K328" i="14"/>
  <c r="H328" i="14"/>
  <c r="F328" i="14"/>
  <c r="S322" i="14"/>
  <c r="S321" i="14"/>
  <c r="Q321" i="14"/>
  <c r="O321" i="14"/>
  <c r="M321" i="14"/>
  <c r="K321" i="14"/>
  <c r="S320" i="14"/>
  <c r="Q320" i="14"/>
  <c r="O320" i="14"/>
  <c r="M320" i="14"/>
  <c r="K320" i="14"/>
  <c r="S314" i="14"/>
  <c r="S313" i="14"/>
  <c r="Q313" i="14"/>
  <c r="O313" i="14"/>
  <c r="M313" i="14"/>
  <c r="K313" i="14"/>
  <c r="H313" i="14"/>
  <c r="F313" i="14"/>
  <c r="S312" i="14"/>
  <c r="Q312" i="14"/>
  <c r="O312" i="14"/>
  <c r="M312" i="14"/>
  <c r="K312" i="14"/>
  <c r="H312" i="14"/>
  <c r="F312" i="14"/>
  <c r="S311" i="14"/>
  <c r="Q311" i="14"/>
  <c r="O311" i="14"/>
  <c r="M311" i="14"/>
  <c r="K311" i="14"/>
  <c r="S310" i="14"/>
  <c r="Q310" i="14"/>
  <c r="O310" i="14"/>
  <c r="M310" i="14"/>
  <c r="K310" i="14"/>
  <c r="S309" i="14"/>
  <c r="Q309" i="14"/>
  <c r="O309" i="14"/>
  <c r="M309" i="14"/>
  <c r="K309" i="14"/>
  <c r="S308" i="14"/>
  <c r="Q308" i="14"/>
  <c r="O308" i="14"/>
  <c r="M308" i="14"/>
  <c r="K308" i="14"/>
  <c r="S307" i="14"/>
  <c r="Q307" i="14"/>
  <c r="O307" i="14"/>
  <c r="M307" i="14"/>
  <c r="K307" i="14"/>
  <c r="H307" i="14"/>
  <c r="F307" i="14"/>
  <c r="S302" i="14"/>
  <c r="S299" i="14"/>
  <c r="S298" i="14"/>
  <c r="Q298" i="14"/>
  <c r="O298" i="14"/>
  <c r="M298" i="14"/>
  <c r="K298" i="14"/>
  <c r="S297" i="14"/>
  <c r="Q297" i="14"/>
  <c r="O297" i="14"/>
  <c r="M297" i="14"/>
  <c r="K297" i="14"/>
  <c r="H297" i="14"/>
  <c r="F297" i="14"/>
  <c r="S296" i="14"/>
  <c r="Q296" i="14"/>
  <c r="O296" i="14"/>
  <c r="M296" i="14"/>
  <c r="K296" i="14"/>
  <c r="S295" i="14"/>
  <c r="Q295" i="14"/>
  <c r="O295" i="14"/>
  <c r="M295" i="14"/>
  <c r="K295" i="14"/>
  <c r="S294" i="14"/>
  <c r="Q294" i="14"/>
  <c r="O294" i="14"/>
  <c r="M294" i="14"/>
  <c r="K294" i="14"/>
  <c r="S293" i="14"/>
  <c r="Q293" i="14"/>
  <c r="O293" i="14"/>
  <c r="M293" i="14"/>
  <c r="K293" i="14"/>
  <c r="H293" i="14"/>
  <c r="F293" i="14"/>
  <c r="S283" i="14"/>
  <c r="S280" i="14"/>
  <c r="Q280" i="14"/>
  <c r="O280" i="14"/>
  <c r="M280" i="14"/>
  <c r="H280" i="14"/>
  <c r="F280" i="14"/>
  <c r="S279" i="14"/>
  <c r="Q279" i="14"/>
  <c r="O279" i="14"/>
  <c r="M279" i="14"/>
  <c r="K279" i="14"/>
  <c r="S278" i="14"/>
  <c r="Q278" i="14"/>
  <c r="O278" i="14"/>
  <c r="M278" i="14"/>
  <c r="K278" i="14"/>
  <c r="H278" i="14"/>
  <c r="F278" i="14"/>
  <c r="S277" i="14"/>
  <c r="Q277" i="14"/>
  <c r="O277" i="14"/>
  <c r="M277" i="14"/>
  <c r="K277" i="14"/>
  <c r="S276" i="14"/>
  <c r="Q276" i="14"/>
  <c r="O276" i="14"/>
  <c r="M276" i="14"/>
  <c r="K276" i="14"/>
  <c r="S275" i="14"/>
  <c r="Q275" i="14"/>
  <c r="O275" i="14"/>
  <c r="M275" i="14"/>
  <c r="K275" i="14"/>
  <c r="S271" i="14"/>
  <c r="S269" i="14"/>
  <c r="Q269" i="14"/>
  <c r="P269" i="14"/>
  <c r="O269" i="14"/>
  <c r="M269" i="14"/>
  <c r="K269" i="14"/>
  <c r="S268" i="14"/>
  <c r="Q268" i="14"/>
  <c r="O268" i="14"/>
  <c r="M268" i="14"/>
  <c r="K268" i="14"/>
  <c r="S267" i="14"/>
  <c r="Q267" i="14"/>
  <c r="O267" i="14"/>
  <c r="M267" i="14"/>
  <c r="K267" i="14"/>
  <c r="S266" i="14"/>
  <c r="Q266" i="14"/>
  <c r="O266" i="14"/>
  <c r="M266" i="14"/>
  <c r="K266" i="14"/>
  <c r="S265" i="14"/>
  <c r="Q265" i="14"/>
  <c r="O265" i="14"/>
  <c r="M265" i="14"/>
  <c r="K265" i="14"/>
  <c r="H265" i="14"/>
  <c r="F265" i="14"/>
  <c r="S259" i="14"/>
  <c r="S256" i="14"/>
  <c r="Q256" i="14"/>
  <c r="P256" i="14"/>
  <c r="O256" i="14"/>
  <c r="M256" i="14"/>
  <c r="H256" i="14"/>
  <c r="F256" i="14"/>
  <c r="S255" i="14"/>
  <c r="Q255" i="14"/>
  <c r="O255" i="14"/>
  <c r="M255" i="14"/>
  <c r="K255" i="14"/>
  <c r="H255" i="14"/>
  <c r="F255" i="14"/>
  <c r="S254" i="14"/>
  <c r="Q254" i="14"/>
  <c r="O254" i="14"/>
  <c r="M254" i="14"/>
  <c r="K254" i="14"/>
  <c r="S253" i="14"/>
  <c r="Q253" i="14"/>
  <c r="O253" i="14"/>
  <c r="M253" i="14"/>
  <c r="K253" i="14"/>
  <c r="S252" i="14"/>
  <c r="Q252" i="14"/>
  <c r="O252" i="14"/>
  <c r="M252" i="14"/>
  <c r="K252" i="14"/>
  <c r="S251" i="14"/>
  <c r="Q251" i="14"/>
  <c r="O251" i="14"/>
  <c r="M251" i="14"/>
  <c r="K251" i="14"/>
  <c r="S250" i="14"/>
  <c r="Q250" i="14"/>
  <c r="O250" i="14"/>
  <c r="M250" i="14"/>
  <c r="K250" i="14"/>
  <c r="H250" i="14"/>
  <c r="F250" i="14"/>
  <c r="S249" i="14"/>
  <c r="Q249" i="14"/>
  <c r="O249" i="14"/>
  <c r="M249" i="14"/>
  <c r="K249" i="14"/>
  <c r="S248" i="14"/>
  <c r="Q248" i="14"/>
  <c r="O248" i="14"/>
  <c r="M248" i="14"/>
  <c r="K248" i="14"/>
  <c r="S247" i="14"/>
  <c r="Q247" i="14"/>
  <c r="O247" i="14"/>
  <c r="M247" i="14"/>
  <c r="K247" i="14"/>
  <c r="S246" i="14"/>
  <c r="Q246" i="14"/>
  <c r="O246" i="14"/>
  <c r="M246" i="14"/>
  <c r="K246" i="14"/>
  <c r="S245" i="14"/>
  <c r="Q245" i="14"/>
  <c r="O245" i="14"/>
  <c r="M245" i="14"/>
  <c r="K245" i="14"/>
  <c r="H245" i="14"/>
  <c r="F245" i="14"/>
  <c r="S244" i="14"/>
  <c r="Q244" i="14"/>
  <c r="O244" i="14"/>
  <c r="M244" i="14"/>
  <c r="K244" i="14"/>
  <c r="S243" i="14"/>
  <c r="Q243" i="14"/>
  <c r="O243" i="14"/>
  <c r="M243" i="14"/>
  <c r="K243" i="14"/>
  <c r="S242" i="14"/>
  <c r="Q242" i="14"/>
  <c r="O242" i="14"/>
  <c r="M242" i="14"/>
  <c r="K242" i="14"/>
  <c r="S241" i="14"/>
  <c r="Q241" i="14"/>
  <c r="O241" i="14"/>
  <c r="M241" i="14"/>
  <c r="K241" i="14"/>
  <c r="S240" i="14"/>
  <c r="Q240" i="14"/>
  <c r="O240" i="14"/>
  <c r="M240" i="14"/>
  <c r="K240" i="14"/>
  <c r="S239" i="14"/>
  <c r="Q239" i="14"/>
  <c r="O239" i="14"/>
  <c r="M239" i="14"/>
  <c r="K239" i="14"/>
  <c r="S238" i="14"/>
  <c r="Q238" i="14"/>
  <c r="O238" i="14"/>
  <c r="M238" i="14"/>
  <c r="K238" i="14"/>
  <c r="H238" i="14"/>
  <c r="F238" i="14"/>
  <c r="S237" i="14"/>
  <c r="Q237" i="14"/>
  <c r="O237" i="14"/>
  <c r="M237" i="14"/>
  <c r="K237" i="14"/>
  <c r="H237" i="14"/>
  <c r="F237" i="14"/>
  <c r="S231" i="14"/>
  <c r="S229" i="14"/>
  <c r="S228" i="14"/>
  <c r="Q228" i="14"/>
  <c r="O228" i="14"/>
  <c r="M228" i="14"/>
  <c r="K228" i="14"/>
  <c r="S227" i="14"/>
  <c r="Q227" i="14"/>
  <c r="O227" i="14"/>
  <c r="M227" i="14"/>
  <c r="K227" i="14"/>
  <c r="S226" i="14"/>
  <c r="Q226" i="14"/>
  <c r="O226" i="14"/>
  <c r="M226" i="14"/>
  <c r="K226" i="14"/>
  <c r="S225" i="14"/>
  <c r="Q225" i="14"/>
  <c r="O225" i="14"/>
  <c r="M225" i="14"/>
  <c r="K225" i="14"/>
  <c r="S224" i="14"/>
  <c r="Q224" i="14"/>
  <c r="O224" i="14"/>
  <c r="M224" i="14"/>
  <c r="K224" i="14"/>
  <c r="H224" i="14"/>
  <c r="F224" i="14"/>
  <c r="S223" i="14"/>
  <c r="Q223" i="14"/>
  <c r="O223" i="14"/>
  <c r="M223" i="14"/>
  <c r="K223" i="14"/>
  <c r="S218" i="14"/>
  <c r="S216" i="14"/>
  <c r="Q216" i="14"/>
  <c r="P216" i="14"/>
  <c r="O216" i="14"/>
  <c r="M216" i="14"/>
  <c r="H216" i="14"/>
  <c r="F216" i="14"/>
  <c r="S215" i="14"/>
  <c r="Q215" i="14"/>
  <c r="O215" i="14"/>
  <c r="M215" i="14"/>
  <c r="K215" i="14"/>
  <c r="H215" i="14"/>
  <c r="F215" i="14"/>
  <c r="S214" i="14"/>
  <c r="Q214" i="14"/>
  <c r="O214" i="14"/>
  <c r="M214" i="14"/>
  <c r="K214" i="14"/>
  <c r="S213" i="14"/>
  <c r="Q213" i="14"/>
  <c r="O213" i="14"/>
  <c r="M213" i="14"/>
  <c r="K213" i="14"/>
  <c r="S206" i="14"/>
  <c r="S205" i="14"/>
  <c r="Q205" i="14"/>
  <c r="O205" i="14"/>
  <c r="M205" i="14"/>
  <c r="K205" i="14"/>
  <c r="S204" i="14"/>
  <c r="Q204" i="14"/>
  <c r="O204" i="14"/>
  <c r="M204" i="14"/>
  <c r="K204" i="14"/>
  <c r="S203" i="14"/>
  <c r="Q203" i="14"/>
  <c r="O203" i="14"/>
  <c r="M203" i="14"/>
  <c r="K203" i="14"/>
  <c r="S199" i="14"/>
  <c r="S197" i="14"/>
  <c r="Q197" i="14"/>
  <c r="P197" i="14"/>
  <c r="O197" i="14"/>
  <c r="M197" i="14"/>
  <c r="H197" i="14"/>
  <c r="F197" i="14"/>
  <c r="S196" i="14"/>
  <c r="Q196" i="14"/>
  <c r="O196" i="14"/>
  <c r="M196" i="14"/>
  <c r="K196" i="14"/>
  <c r="H196" i="14"/>
  <c r="S195" i="14"/>
  <c r="Q195" i="14"/>
  <c r="O195" i="14"/>
  <c r="M195" i="14"/>
  <c r="K195" i="14"/>
  <c r="S194" i="14"/>
  <c r="Q194" i="14"/>
  <c r="O194" i="14"/>
  <c r="M194" i="14"/>
  <c r="K194" i="14"/>
  <c r="H194" i="14"/>
  <c r="F194" i="14"/>
  <c r="S193" i="14"/>
  <c r="Q193" i="14"/>
  <c r="O193" i="14"/>
  <c r="M193" i="14"/>
  <c r="K193" i="14"/>
  <c r="S192" i="14"/>
  <c r="Q192" i="14"/>
  <c r="O192" i="14"/>
  <c r="M192" i="14"/>
  <c r="K192" i="14"/>
  <c r="S191" i="14"/>
  <c r="Q191" i="14"/>
  <c r="O191" i="14"/>
  <c r="M191" i="14"/>
  <c r="K191" i="14"/>
  <c r="H191" i="14"/>
  <c r="F191" i="14"/>
  <c r="S186" i="14"/>
  <c r="S185" i="14"/>
  <c r="Q185" i="14"/>
  <c r="S184" i="14"/>
  <c r="Q184" i="14"/>
  <c r="O184" i="14"/>
  <c r="M184" i="14"/>
  <c r="K184" i="14"/>
  <c r="S183" i="14"/>
  <c r="Q183" i="14"/>
  <c r="O183" i="14"/>
  <c r="M183" i="14"/>
  <c r="K183" i="14"/>
  <c r="S182" i="14"/>
  <c r="Q182" i="14"/>
  <c r="O182" i="14"/>
  <c r="M182" i="14"/>
  <c r="K182" i="14"/>
  <c r="S181" i="14"/>
  <c r="Q181" i="14"/>
  <c r="O181" i="14"/>
  <c r="M181" i="14"/>
  <c r="K181" i="14"/>
  <c r="S180" i="14"/>
  <c r="Q180" i="14"/>
  <c r="O180" i="14"/>
  <c r="M180" i="14"/>
  <c r="K180" i="14"/>
  <c r="S175" i="14"/>
  <c r="S173" i="14"/>
  <c r="H173" i="14"/>
  <c r="F173" i="14"/>
  <c r="S169" i="14"/>
  <c r="Q169" i="14"/>
  <c r="O169" i="14"/>
  <c r="M169" i="14"/>
  <c r="K169" i="14"/>
  <c r="H169" i="14"/>
  <c r="F169" i="14"/>
  <c r="S168" i="14"/>
  <c r="Q168" i="14"/>
  <c r="O168" i="14"/>
  <c r="M168" i="14"/>
  <c r="K168" i="14"/>
  <c r="H168" i="14"/>
  <c r="F168" i="14"/>
  <c r="S167" i="14"/>
  <c r="Q167" i="14"/>
  <c r="O167" i="14"/>
  <c r="M167" i="14"/>
  <c r="K167" i="14"/>
  <c r="H167" i="14"/>
  <c r="F167" i="14"/>
  <c r="S166" i="14"/>
  <c r="Q166" i="14"/>
  <c r="O166" i="14"/>
  <c r="M166" i="14"/>
  <c r="K166" i="14"/>
  <c r="H166" i="14"/>
  <c r="F166" i="14"/>
  <c r="S165" i="14"/>
  <c r="Q165" i="14"/>
  <c r="O165" i="14"/>
  <c r="M165" i="14"/>
  <c r="K165" i="14"/>
  <c r="H165" i="14"/>
  <c r="F165" i="14"/>
  <c r="S164" i="14"/>
  <c r="Q164" i="14"/>
  <c r="O164" i="14"/>
  <c r="M164" i="14"/>
  <c r="K164" i="14"/>
  <c r="H164" i="14"/>
  <c r="F164" i="14"/>
  <c r="S163" i="14"/>
  <c r="Q163" i="14"/>
  <c r="O163" i="14"/>
  <c r="M163" i="14"/>
  <c r="K163" i="14"/>
  <c r="S162" i="14"/>
  <c r="Q162" i="14"/>
  <c r="O162" i="14"/>
  <c r="M162" i="14"/>
  <c r="K162" i="14"/>
  <c r="H162" i="14"/>
  <c r="F162" i="14"/>
  <c r="S161" i="14"/>
  <c r="Q161" i="14"/>
  <c r="O161" i="14"/>
  <c r="M161" i="14"/>
  <c r="K161" i="14"/>
  <c r="H161" i="14"/>
  <c r="F161" i="14"/>
  <c r="S154" i="14"/>
  <c r="S153" i="14"/>
  <c r="H153" i="14"/>
  <c r="F153" i="14"/>
  <c r="S152" i="14"/>
  <c r="Q152" i="14"/>
  <c r="O152" i="14"/>
  <c r="M152" i="14"/>
  <c r="K152" i="14"/>
  <c r="S151" i="14"/>
  <c r="Q151" i="14"/>
  <c r="O151" i="14"/>
  <c r="M151" i="14"/>
  <c r="K151" i="14"/>
  <c r="S150" i="14"/>
  <c r="Q150" i="14"/>
  <c r="O150" i="14"/>
  <c r="M150" i="14"/>
  <c r="K150" i="14"/>
  <c r="H150" i="14"/>
  <c r="F150" i="14"/>
  <c r="S149" i="14"/>
  <c r="Q149" i="14"/>
  <c r="O149" i="14"/>
  <c r="M149" i="14"/>
  <c r="K149" i="14"/>
  <c r="S148" i="14"/>
  <c r="Q148" i="14"/>
  <c r="O148" i="14"/>
  <c r="M148" i="14"/>
  <c r="K148" i="14"/>
  <c r="H148" i="14"/>
  <c r="F148" i="14"/>
  <c r="S147" i="14"/>
  <c r="Q147" i="14"/>
  <c r="O147" i="14"/>
  <c r="M147" i="14"/>
  <c r="K147" i="14"/>
  <c r="H147" i="14"/>
  <c r="S146" i="14"/>
  <c r="Q146" i="14"/>
  <c r="O146" i="14"/>
  <c r="M146" i="14"/>
  <c r="K146" i="14"/>
  <c r="S145" i="14"/>
  <c r="Q145" i="14"/>
  <c r="O145" i="14"/>
  <c r="M145" i="14"/>
  <c r="K145" i="14"/>
  <c r="H145" i="14"/>
  <c r="F145" i="14"/>
  <c r="S144" i="14"/>
  <c r="Q144" i="14"/>
  <c r="O144" i="14"/>
  <c r="M144" i="14"/>
  <c r="K144" i="14"/>
  <c r="S143" i="14"/>
  <c r="Q143" i="14"/>
  <c r="O143" i="14"/>
  <c r="M143" i="14"/>
  <c r="K143" i="14"/>
  <c r="H143" i="14"/>
  <c r="F143" i="14"/>
  <c r="S142" i="14"/>
  <c r="Q142" i="14"/>
  <c r="O142" i="14"/>
  <c r="M142" i="14"/>
  <c r="K142" i="14"/>
  <c r="S141" i="14"/>
  <c r="Q141" i="14"/>
  <c r="O141" i="14"/>
  <c r="M141" i="14"/>
  <c r="K141" i="14"/>
  <c r="H141" i="14"/>
  <c r="F141" i="14"/>
  <c r="S140" i="14"/>
  <c r="Q140" i="14"/>
  <c r="O140" i="14"/>
  <c r="M140" i="14"/>
  <c r="K140" i="14"/>
  <c r="S138" i="14"/>
  <c r="S137" i="14"/>
  <c r="Q137" i="14"/>
  <c r="O137" i="14"/>
  <c r="M137" i="14"/>
  <c r="K137" i="14"/>
  <c r="S136" i="14"/>
  <c r="Q136" i="14"/>
  <c r="O136" i="14"/>
  <c r="M136" i="14"/>
  <c r="K136" i="14"/>
  <c r="S135" i="14"/>
  <c r="Q135" i="14"/>
  <c r="O135" i="14"/>
  <c r="M135" i="14"/>
  <c r="K135" i="14"/>
  <c r="H135" i="14"/>
  <c r="F135" i="14"/>
  <c r="S134" i="14"/>
  <c r="Q134" i="14"/>
  <c r="O134" i="14"/>
  <c r="M134" i="14"/>
  <c r="K134" i="14"/>
  <c r="S133" i="14"/>
  <c r="Q133" i="14"/>
  <c r="O133" i="14"/>
  <c r="M133" i="14"/>
  <c r="K133" i="14"/>
  <c r="H133" i="14"/>
  <c r="F133" i="14"/>
  <c r="S132" i="14"/>
  <c r="Q132" i="14"/>
  <c r="O132" i="14"/>
  <c r="M132" i="14"/>
  <c r="K132" i="14"/>
  <c r="S131" i="14"/>
  <c r="Q131" i="14"/>
  <c r="O131" i="14"/>
  <c r="M131" i="14"/>
  <c r="K131" i="14"/>
  <c r="H131" i="14"/>
  <c r="S125" i="14"/>
  <c r="S124" i="14"/>
  <c r="Q124" i="14"/>
  <c r="O124" i="14"/>
  <c r="M124" i="14"/>
  <c r="K124" i="14"/>
  <c r="S123" i="14"/>
  <c r="S122" i="14"/>
  <c r="Q122" i="14"/>
  <c r="O122" i="14"/>
  <c r="M122" i="14"/>
  <c r="K122" i="14"/>
  <c r="S121" i="14"/>
  <c r="Q121" i="14"/>
  <c r="O121" i="14"/>
  <c r="M121" i="14"/>
  <c r="K121" i="14"/>
  <c r="S120" i="14"/>
  <c r="Q120" i="14"/>
  <c r="O120" i="14"/>
  <c r="M120" i="14"/>
  <c r="K120" i="14"/>
  <c r="S119" i="14"/>
  <c r="Q119" i="14"/>
  <c r="O119" i="14"/>
  <c r="M119" i="14"/>
  <c r="K119" i="14"/>
  <c r="S118" i="14"/>
  <c r="Q118" i="14"/>
  <c r="O118" i="14"/>
  <c r="M118" i="14"/>
  <c r="K118" i="14"/>
  <c r="S117" i="14"/>
  <c r="Q117" i="14"/>
  <c r="O117" i="14"/>
  <c r="M117" i="14"/>
  <c r="K117" i="14"/>
  <c r="S116" i="14"/>
  <c r="Q116" i="14"/>
  <c r="O116" i="14"/>
  <c r="M116" i="14"/>
  <c r="K116" i="14"/>
  <c r="S110" i="14"/>
  <c r="S109" i="14"/>
  <c r="Q109" i="14"/>
  <c r="O109" i="14"/>
  <c r="M109" i="14"/>
  <c r="S108" i="14"/>
  <c r="Q108" i="14"/>
  <c r="O108" i="14"/>
  <c r="M108" i="14"/>
  <c r="K108" i="14"/>
  <c r="S107" i="14"/>
  <c r="Q107" i="14"/>
  <c r="O107" i="14"/>
  <c r="M107" i="14"/>
  <c r="K107" i="14"/>
  <c r="H107" i="14"/>
  <c r="F107" i="14"/>
  <c r="S106" i="14"/>
  <c r="P106" i="14"/>
  <c r="O106" i="14"/>
  <c r="M106" i="14"/>
  <c r="H106" i="14"/>
  <c r="F106" i="14"/>
  <c r="S105" i="14"/>
  <c r="Q105" i="14"/>
  <c r="O105" i="14"/>
  <c r="M105" i="14"/>
  <c r="K105" i="14"/>
  <c r="S104" i="14"/>
  <c r="Q104" i="14"/>
  <c r="O104" i="14"/>
  <c r="M104" i="14"/>
  <c r="K104" i="14"/>
  <c r="S103" i="14"/>
  <c r="Q103" i="14"/>
  <c r="O103" i="14"/>
  <c r="M103" i="14"/>
  <c r="K103" i="14"/>
  <c r="H103" i="14"/>
  <c r="F103" i="14"/>
  <c r="S102" i="14"/>
  <c r="Q102" i="14"/>
  <c r="O102" i="14"/>
  <c r="M102" i="14"/>
  <c r="K102" i="14"/>
  <c r="S101" i="14"/>
  <c r="Q101" i="14"/>
  <c r="O101" i="14"/>
  <c r="M101" i="14"/>
  <c r="K101" i="14"/>
  <c r="S100" i="14"/>
  <c r="Q100" i="14"/>
  <c r="O100" i="14"/>
  <c r="M100" i="14"/>
  <c r="K100" i="14"/>
  <c r="H100" i="14"/>
  <c r="F100" i="14"/>
  <c r="S99" i="14"/>
  <c r="Q99" i="14"/>
  <c r="O99" i="14"/>
  <c r="M99" i="14"/>
  <c r="K99" i="14"/>
  <c r="H99" i="14"/>
  <c r="F99" i="14"/>
  <c r="S98" i="14"/>
  <c r="Q98" i="14"/>
  <c r="O98" i="14"/>
  <c r="M98" i="14"/>
  <c r="K98" i="14"/>
  <c r="H98" i="14"/>
  <c r="F98" i="14"/>
  <c r="S97" i="14"/>
  <c r="Q97" i="14"/>
  <c r="O97" i="14"/>
  <c r="M97" i="14"/>
  <c r="K97" i="14"/>
  <c r="S96" i="14"/>
  <c r="Q96" i="14"/>
  <c r="O96" i="14"/>
  <c r="M96" i="14"/>
  <c r="K96" i="14"/>
  <c r="H96" i="14"/>
  <c r="F96" i="14"/>
  <c r="S95" i="14"/>
  <c r="Q95" i="14"/>
  <c r="O95" i="14"/>
  <c r="M95" i="14"/>
  <c r="K95" i="14"/>
  <c r="S94" i="14"/>
  <c r="Q94" i="14"/>
  <c r="O94" i="14"/>
  <c r="M94" i="14"/>
  <c r="K94" i="14"/>
  <c r="S93" i="14"/>
  <c r="Q93" i="14"/>
  <c r="O93" i="14"/>
  <c r="M93" i="14"/>
  <c r="K93" i="14"/>
  <c r="S92" i="14"/>
  <c r="Q92" i="14"/>
  <c r="O92" i="14"/>
  <c r="M92" i="14"/>
  <c r="K92" i="14"/>
  <c r="S91" i="14"/>
  <c r="Q91" i="14"/>
  <c r="O91" i="14"/>
  <c r="M91" i="14"/>
  <c r="K91" i="14"/>
  <c r="S84" i="14"/>
  <c r="S71" i="14"/>
  <c r="O71" i="14"/>
  <c r="M71" i="14"/>
  <c r="H71" i="14"/>
  <c r="F71" i="14"/>
  <c r="S70" i="14"/>
  <c r="S69" i="14"/>
  <c r="Q69" i="14"/>
  <c r="S68" i="14"/>
  <c r="Q68" i="14"/>
  <c r="H68" i="14"/>
  <c r="F68" i="14"/>
  <c r="S67" i="14"/>
  <c r="Q67" i="14"/>
  <c r="S66" i="14"/>
  <c r="Q66" i="14"/>
  <c r="P66" i="14"/>
  <c r="O66" i="14"/>
  <c r="M66" i="14"/>
  <c r="H66" i="14"/>
  <c r="F66" i="14"/>
  <c r="S65" i="14"/>
  <c r="Q65" i="14"/>
  <c r="S64" i="14"/>
  <c r="Q64" i="14"/>
  <c r="O64" i="14"/>
  <c r="M64" i="14"/>
  <c r="K64" i="14"/>
  <c r="S63" i="14"/>
  <c r="Q63" i="14"/>
  <c r="O63" i="14"/>
  <c r="M63" i="14"/>
  <c r="K63" i="14"/>
  <c r="S62" i="14"/>
  <c r="Q62" i="14"/>
  <c r="O62" i="14"/>
  <c r="M62" i="14"/>
  <c r="K62" i="14"/>
  <c r="H62" i="14"/>
  <c r="F62" i="14"/>
  <c r="S61" i="14"/>
  <c r="Q61" i="14"/>
  <c r="O61" i="14"/>
  <c r="M61" i="14"/>
  <c r="K61" i="14"/>
  <c r="S60" i="14"/>
  <c r="Q60" i="14"/>
  <c r="O60" i="14"/>
  <c r="M60" i="14"/>
  <c r="K60" i="14"/>
  <c r="S59" i="14"/>
  <c r="Q59" i="14"/>
  <c r="O59" i="14"/>
  <c r="M59" i="14"/>
  <c r="K59" i="14"/>
  <c r="S58" i="14"/>
  <c r="Q58" i="14"/>
  <c r="O58" i="14"/>
  <c r="M58" i="14"/>
  <c r="K58" i="14"/>
  <c r="H58" i="14"/>
  <c r="F58" i="14"/>
  <c r="S57" i="14"/>
  <c r="Q57" i="14"/>
  <c r="O57" i="14"/>
  <c r="M57" i="14"/>
  <c r="K57" i="14"/>
  <c r="H57" i="14"/>
  <c r="F57" i="14"/>
  <c r="S56" i="14"/>
  <c r="Q56" i="14"/>
  <c r="O56" i="14"/>
  <c r="M56" i="14"/>
  <c r="K56" i="14"/>
  <c r="S55" i="14"/>
  <c r="Q55" i="14"/>
  <c r="O55" i="14"/>
  <c r="M55" i="14"/>
  <c r="K55" i="14"/>
  <c r="S46" i="14"/>
  <c r="S45" i="14"/>
  <c r="Q45" i="14"/>
  <c r="O45" i="14"/>
  <c r="M45" i="14"/>
  <c r="K45" i="14"/>
  <c r="H45" i="14"/>
  <c r="F45" i="14"/>
  <c r="S44" i="14"/>
  <c r="Q44" i="14"/>
  <c r="O44" i="14"/>
  <c r="M44" i="14"/>
  <c r="K44" i="14"/>
  <c r="S43" i="14"/>
  <c r="Q43" i="14"/>
  <c r="O43" i="14"/>
  <c r="M43" i="14"/>
  <c r="K43" i="14"/>
  <c r="H43" i="14"/>
  <c r="F43" i="14"/>
  <c r="S42" i="14"/>
  <c r="Q42" i="14"/>
  <c r="O42" i="14"/>
  <c r="M42" i="14"/>
  <c r="K42" i="14"/>
  <c r="S41" i="14"/>
  <c r="Q41" i="14"/>
  <c r="O41" i="14"/>
  <c r="M41" i="14"/>
  <c r="K41" i="14"/>
  <c r="S40" i="14"/>
  <c r="Q40" i="14"/>
  <c r="O40" i="14"/>
  <c r="M40" i="14"/>
  <c r="K40" i="14"/>
  <c r="S39" i="14"/>
  <c r="Q39" i="14"/>
  <c r="O39" i="14"/>
  <c r="M39" i="14"/>
  <c r="K39" i="14"/>
  <c r="S38" i="14"/>
  <c r="Q38" i="14"/>
  <c r="O38" i="14"/>
  <c r="M38" i="14"/>
  <c r="K38" i="14"/>
  <c r="S37" i="14"/>
  <c r="Q37" i="14"/>
  <c r="O37" i="14"/>
  <c r="M37" i="14"/>
  <c r="K37" i="14"/>
  <c r="H37" i="14"/>
  <c r="F37" i="14"/>
  <c r="S32" i="14"/>
  <c r="Q32" i="14"/>
  <c r="P32" i="14"/>
  <c r="O32" i="14"/>
  <c r="M32" i="14"/>
  <c r="H32" i="14"/>
  <c r="F32" i="14"/>
  <c r="S31" i="14"/>
  <c r="Q31" i="14"/>
  <c r="O31" i="14"/>
  <c r="M31" i="14"/>
  <c r="K31" i="14"/>
  <c r="S30" i="14"/>
  <c r="Q30" i="14"/>
  <c r="O30" i="14"/>
  <c r="M30" i="14"/>
  <c r="K30" i="14"/>
  <c r="S29" i="14"/>
  <c r="Q29" i="14"/>
  <c r="O29" i="14"/>
  <c r="M29" i="14"/>
  <c r="K29" i="14"/>
  <c r="S28" i="14"/>
  <c r="Q28" i="14"/>
  <c r="O28" i="14"/>
  <c r="M28" i="14"/>
  <c r="K28" i="14"/>
  <c r="S27" i="14"/>
  <c r="Q27" i="14"/>
  <c r="O27" i="14"/>
  <c r="M27" i="14"/>
  <c r="K27" i="14"/>
  <c r="H27" i="14"/>
  <c r="F27" i="14"/>
  <c r="S26" i="14"/>
  <c r="Q26" i="14"/>
  <c r="O26" i="14"/>
  <c r="M26" i="14"/>
  <c r="K26" i="14"/>
  <c r="H26" i="14"/>
  <c r="F26" i="14"/>
  <c r="S25" i="14"/>
  <c r="Q25" i="14"/>
  <c r="O25" i="14"/>
  <c r="M25" i="14"/>
  <c r="K25" i="14"/>
  <c r="S24" i="14"/>
  <c r="Q24" i="14"/>
  <c r="O24" i="14"/>
  <c r="M24" i="14"/>
  <c r="K24" i="14"/>
  <c r="S23" i="14"/>
  <c r="Q23" i="14"/>
  <c r="O23" i="14"/>
  <c r="M23" i="14"/>
  <c r="K23" i="14"/>
  <c r="H23" i="14"/>
  <c r="S22" i="14"/>
  <c r="Q22" i="14"/>
  <c r="O22" i="14"/>
  <c r="M22" i="14"/>
  <c r="K22" i="14"/>
  <c r="S21" i="14"/>
  <c r="Q21" i="14"/>
  <c r="O21" i="14"/>
  <c r="M21" i="14"/>
  <c r="K21" i="14"/>
  <c r="H21" i="14"/>
  <c r="F21" i="14"/>
  <c r="S20" i="14"/>
  <c r="Q20" i="14"/>
  <c r="O20" i="14"/>
  <c r="M20" i="14"/>
  <c r="K20" i="14"/>
  <c r="S19" i="14"/>
  <c r="Q19" i="14"/>
  <c r="O19" i="14"/>
  <c r="M19" i="14"/>
  <c r="K19" i="14"/>
  <c r="S18" i="14"/>
  <c r="Q18" i="14"/>
  <c r="O18" i="14"/>
  <c r="M18" i="14"/>
  <c r="K18" i="14"/>
  <c r="H18" i="14"/>
  <c r="F18" i="14"/>
  <c r="S17" i="14"/>
  <c r="Q17" i="14"/>
  <c r="O17" i="14"/>
  <c r="M17" i="14"/>
  <c r="K17" i="14"/>
  <c r="H17" i="14"/>
  <c r="F17" i="14"/>
  <c r="S11" i="14"/>
  <c r="Q11" i="14"/>
  <c r="O11" i="14"/>
  <c r="M11" i="14"/>
  <c r="S10" i="14"/>
  <c r="Q10" i="14"/>
  <c r="H10" i="14"/>
  <c r="F10" i="14"/>
  <c r="S9" i="14"/>
  <c r="Q9" i="14"/>
  <c r="O9" i="14"/>
  <c r="M9" i="14"/>
  <c r="K9" i="14"/>
  <c r="S8" i="14"/>
  <c r="Q8" i="14"/>
  <c r="O8" i="14"/>
  <c r="M8" i="14"/>
  <c r="K8" i="14"/>
  <c r="S7" i="14"/>
  <c r="Q7" i="14"/>
  <c r="O7" i="14"/>
  <c r="M7" i="14"/>
  <c r="K7" i="14"/>
  <c r="S6" i="14"/>
  <c r="Q6" i="14"/>
  <c r="O6" i="14"/>
  <c r="M6" i="14"/>
  <c r="K6" i="14"/>
  <c r="S5" i="14"/>
  <c r="Q5" i="14"/>
  <c r="O5" i="14"/>
  <c r="M5" i="14"/>
  <c r="K5" i="14"/>
  <c r="S4" i="14"/>
  <c r="Q4" i="14"/>
  <c r="O4" i="14"/>
  <c r="M4" i="14"/>
  <c r="K4" i="14"/>
  <c r="S3" i="14"/>
  <c r="Q3" i="14"/>
  <c r="O3" i="14"/>
  <c r="M3" i="14"/>
  <c r="K3" i="14"/>
  <c r="S107" i="12"/>
  <c r="S105" i="12"/>
  <c r="S104" i="12"/>
  <c r="Q104" i="12"/>
  <c r="S103" i="12"/>
  <c r="Q103" i="12"/>
  <c r="O103" i="12"/>
  <c r="M103" i="12"/>
  <c r="K103" i="12"/>
  <c r="H103" i="12"/>
  <c r="F103" i="12"/>
  <c r="S102" i="12"/>
  <c r="Q102" i="12"/>
  <c r="O102" i="12"/>
  <c r="M102" i="12"/>
  <c r="K102" i="12"/>
  <c r="S101" i="12"/>
  <c r="S100" i="12"/>
  <c r="Q100" i="12"/>
  <c r="O100" i="12"/>
  <c r="M100" i="12"/>
  <c r="K100" i="12"/>
  <c r="S99" i="12"/>
  <c r="H99" i="12"/>
  <c r="F99" i="12"/>
  <c r="S98" i="12"/>
  <c r="Q98" i="12"/>
  <c r="O98" i="12"/>
  <c r="M98" i="12"/>
  <c r="K98" i="12"/>
  <c r="S97" i="12"/>
  <c r="Q97" i="12"/>
  <c r="O97" i="12"/>
  <c r="M97" i="12"/>
  <c r="K97" i="12"/>
  <c r="S96" i="12"/>
  <c r="Q96" i="12"/>
  <c r="O96" i="12"/>
  <c r="M96" i="12"/>
  <c r="K96" i="12"/>
  <c r="S95" i="12"/>
  <c r="Q95" i="12"/>
  <c r="O95" i="12"/>
  <c r="M95" i="12"/>
  <c r="K95" i="12"/>
  <c r="S94" i="12"/>
  <c r="Q94" i="12"/>
  <c r="O94" i="12"/>
  <c r="M94" i="12"/>
  <c r="K94" i="12"/>
  <c r="S93" i="12"/>
  <c r="Q93" i="12"/>
  <c r="O93" i="12"/>
  <c r="M93" i="12"/>
  <c r="K93" i="12"/>
  <c r="H93" i="12"/>
  <c r="F93" i="12"/>
  <c r="S92" i="12"/>
  <c r="Q92" i="12"/>
  <c r="O92" i="12"/>
  <c r="M92" i="12"/>
  <c r="K92" i="12"/>
  <c r="H92" i="12"/>
  <c r="F92" i="12"/>
  <c r="S91" i="12"/>
  <c r="Q91" i="12"/>
  <c r="O91" i="12"/>
  <c r="M91" i="12"/>
  <c r="K91" i="12"/>
  <c r="H91" i="12"/>
  <c r="F91" i="12"/>
  <c r="S90" i="12"/>
  <c r="Q90" i="12"/>
  <c r="O90" i="12"/>
  <c r="M90" i="12"/>
  <c r="K90" i="12"/>
  <c r="S89" i="12"/>
  <c r="Q89" i="12"/>
  <c r="O89" i="12"/>
  <c r="M89" i="12"/>
  <c r="K89" i="12"/>
  <c r="S88" i="12"/>
  <c r="Q88" i="12"/>
  <c r="O88" i="12"/>
  <c r="M88" i="12"/>
  <c r="K88" i="12"/>
  <c r="S87" i="12"/>
  <c r="Q87" i="12"/>
  <c r="O87" i="12"/>
  <c r="M87" i="12"/>
  <c r="K87" i="12"/>
  <c r="H87" i="12"/>
  <c r="F87" i="12"/>
  <c r="S82" i="12"/>
  <c r="Q82" i="12"/>
  <c r="O82" i="12"/>
  <c r="M82" i="12"/>
  <c r="S81" i="12"/>
  <c r="Q81" i="12"/>
  <c r="H81" i="12"/>
  <c r="F81" i="12"/>
  <c r="S80" i="12"/>
  <c r="Q80" i="12"/>
  <c r="O80" i="12"/>
  <c r="M80" i="12"/>
  <c r="K80" i="12"/>
  <c r="S79" i="12"/>
  <c r="Q79" i="12"/>
  <c r="O79" i="12"/>
  <c r="M79" i="12"/>
  <c r="K79" i="12"/>
  <c r="S78" i="12"/>
  <c r="Q78" i="12"/>
  <c r="O78" i="12"/>
  <c r="M78" i="12"/>
  <c r="K78" i="12"/>
  <c r="S77" i="12"/>
  <c r="Q77" i="12"/>
  <c r="O77" i="12"/>
  <c r="M77" i="12"/>
  <c r="K77" i="12"/>
  <c r="S76" i="12"/>
  <c r="Q76" i="12"/>
  <c r="O76" i="12"/>
  <c r="M76" i="12"/>
  <c r="K76" i="12"/>
  <c r="S75" i="12"/>
  <c r="Q75" i="12"/>
  <c r="O75" i="12"/>
  <c r="M75" i="12"/>
  <c r="K75" i="12"/>
  <c r="S74" i="12"/>
  <c r="Q74" i="12"/>
  <c r="O74" i="12"/>
  <c r="M74" i="12"/>
  <c r="K74" i="12"/>
  <c r="S71" i="12"/>
  <c r="O71" i="12"/>
  <c r="M71" i="12"/>
  <c r="S70" i="12"/>
  <c r="Q70" i="12"/>
  <c r="S68" i="12"/>
  <c r="O68" i="12"/>
  <c r="M68" i="12"/>
  <c r="S67" i="12"/>
  <c r="Q67" i="12"/>
  <c r="W65" i="12"/>
  <c r="S65" i="12"/>
  <c r="O65" i="12"/>
  <c r="M65" i="12"/>
  <c r="S64" i="12"/>
  <c r="R64" i="12"/>
  <c r="Q64" i="12"/>
  <c r="S63" i="12"/>
  <c r="Q63" i="12"/>
  <c r="O63" i="12"/>
  <c r="M63" i="12"/>
  <c r="K63" i="12"/>
  <c r="Y62" i="12"/>
  <c r="X62" i="12"/>
  <c r="Y61" i="12"/>
  <c r="X61" i="12"/>
  <c r="S58" i="12"/>
  <c r="O58" i="12"/>
  <c r="M58" i="12"/>
  <c r="S57" i="12"/>
  <c r="R57" i="12"/>
  <c r="Q57" i="12"/>
  <c r="W56" i="12"/>
  <c r="S56" i="12"/>
  <c r="R56" i="12"/>
  <c r="Q56" i="12"/>
  <c r="S55" i="12"/>
  <c r="R55" i="12"/>
  <c r="Q55" i="12"/>
  <c r="S54" i="12"/>
  <c r="R54" i="12"/>
  <c r="Q54" i="12"/>
  <c r="Y51" i="12"/>
  <c r="X51" i="12"/>
  <c r="S49" i="12"/>
  <c r="O49" i="12"/>
  <c r="M49" i="12"/>
  <c r="S48" i="12"/>
  <c r="Q48" i="12"/>
  <c r="S47" i="12"/>
  <c r="R47" i="12"/>
  <c r="Q47" i="12"/>
  <c r="W46" i="12"/>
  <c r="S46" i="12"/>
  <c r="R46" i="12"/>
  <c r="Q46" i="12"/>
  <c r="W45" i="12"/>
  <c r="S45" i="12"/>
  <c r="R45" i="12"/>
  <c r="Q45" i="12"/>
  <c r="Y44" i="12"/>
  <c r="X44" i="12"/>
  <c r="Y38" i="12"/>
  <c r="X38" i="12"/>
  <c r="Y37" i="12"/>
  <c r="X37" i="12"/>
  <c r="S37" i="12"/>
  <c r="Q37" i="12"/>
  <c r="O37" i="12"/>
  <c r="M37" i="12"/>
  <c r="H37" i="12"/>
  <c r="F37" i="12"/>
  <c r="Y36" i="12"/>
  <c r="X36" i="12"/>
  <c r="S36" i="12"/>
  <c r="Q36" i="12"/>
  <c r="O36" i="12"/>
  <c r="M36" i="12"/>
  <c r="K36" i="12"/>
  <c r="Y35" i="12"/>
  <c r="X35" i="12"/>
  <c r="S35" i="12"/>
  <c r="Q35" i="12"/>
  <c r="O35" i="12"/>
  <c r="M35" i="12"/>
  <c r="K35" i="12"/>
  <c r="S34" i="12"/>
  <c r="Q34" i="12"/>
  <c r="O34" i="12"/>
  <c r="M34" i="12"/>
  <c r="K34" i="12"/>
  <c r="W33" i="12"/>
  <c r="W32" i="12"/>
  <c r="Z31" i="12"/>
  <c r="Y31" i="12"/>
  <c r="X31" i="12"/>
  <c r="S31" i="12"/>
  <c r="Q31" i="12"/>
  <c r="O31" i="12"/>
  <c r="M31" i="12"/>
  <c r="K31" i="12"/>
  <c r="AA30" i="12"/>
  <c r="Z30" i="12"/>
  <c r="Y30" i="12"/>
  <c r="X30" i="12"/>
  <c r="S30" i="12"/>
  <c r="Q30" i="12"/>
  <c r="O30" i="12"/>
  <c r="M30" i="12"/>
  <c r="K30" i="12"/>
  <c r="Z29" i="12"/>
  <c r="Y29" i="12"/>
  <c r="X29" i="12"/>
  <c r="S29" i="12"/>
  <c r="Q29" i="12"/>
  <c r="O29" i="12"/>
  <c r="M29" i="12"/>
  <c r="K29" i="12"/>
  <c r="H29" i="12"/>
  <c r="F29" i="12"/>
  <c r="Y28" i="12"/>
  <c r="X28" i="12"/>
  <c r="Y27" i="12"/>
  <c r="X27" i="12"/>
  <c r="S27" i="12"/>
  <c r="Q27" i="12"/>
  <c r="O27" i="12"/>
  <c r="M27" i="12"/>
  <c r="K27" i="12"/>
  <c r="Z26" i="12"/>
  <c r="Y26" i="12"/>
  <c r="X26" i="12"/>
  <c r="S26" i="12"/>
  <c r="Q26" i="12"/>
  <c r="O26" i="12"/>
  <c r="M26" i="12"/>
  <c r="K26" i="12"/>
  <c r="Z25" i="12"/>
  <c r="Y25" i="12"/>
  <c r="X25" i="12"/>
  <c r="S25" i="12"/>
  <c r="Q25" i="12"/>
  <c r="O25" i="12"/>
  <c r="M25" i="12"/>
  <c r="K25" i="12"/>
  <c r="H25" i="12"/>
  <c r="F25" i="12"/>
  <c r="Z24" i="12"/>
  <c r="Y24" i="12"/>
  <c r="X24" i="12"/>
  <c r="S23" i="12"/>
  <c r="Q23" i="12"/>
  <c r="O23" i="12"/>
  <c r="M23" i="12"/>
  <c r="K23" i="12"/>
  <c r="S22" i="12"/>
  <c r="Q22" i="12"/>
  <c r="O22" i="12"/>
  <c r="M22" i="12"/>
  <c r="K22" i="12"/>
  <c r="S21" i="12"/>
  <c r="Q21" i="12"/>
  <c r="O21" i="12"/>
  <c r="M21" i="12"/>
  <c r="K21" i="12"/>
  <c r="H21" i="12"/>
  <c r="F21" i="12"/>
  <c r="S17" i="12"/>
  <c r="Q17" i="12"/>
  <c r="O17" i="12"/>
  <c r="M17" i="12"/>
  <c r="H17" i="12"/>
  <c r="F17" i="12"/>
  <c r="S16" i="12"/>
  <c r="Q16" i="12"/>
  <c r="O16" i="12"/>
  <c r="M16" i="12"/>
  <c r="K16" i="12"/>
  <c r="S15" i="12"/>
  <c r="Q15" i="12"/>
  <c r="O15" i="12"/>
  <c r="M15" i="12"/>
  <c r="K15" i="12"/>
  <c r="S14" i="12"/>
  <c r="Q14" i="12"/>
  <c r="O14" i="12"/>
  <c r="M14" i="12"/>
  <c r="K14" i="12"/>
  <c r="S13" i="12"/>
  <c r="Q13" i="12"/>
  <c r="H13" i="12"/>
  <c r="F13" i="12"/>
  <c r="S12" i="12"/>
  <c r="Q12" i="12"/>
  <c r="O12" i="12"/>
  <c r="M12" i="12"/>
  <c r="K12" i="12"/>
  <c r="S11" i="12"/>
  <c r="Q11" i="12"/>
  <c r="O11" i="12"/>
  <c r="M11" i="12"/>
  <c r="K11" i="12"/>
  <c r="S10" i="12"/>
  <c r="Q10" i="12"/>
  <c r="O10" i="12"/>
  <c r="M10" i="12"/>
  <c r="K10" i="12"/>
  <c r="S9" i="12"/>
  <c r="Q9" i="12"/>
  <c r="O9" i="12"/>
  <c r="M9" i="12"/>
  <c r="K9" i="12"/>
  <c r="S8" i="12"/>
  <c r="Q8" i="12"/>
  <c r="O8" i="12"/>
  <c r="M8" i="12"/>
  <c r="K8" i="12"/>
  <c r="S7" i="12"/>
  <c r="Q7" i="12"/>
  <c r="O7" i="12"/>
  <c r="M7" i="12"/>
  <c r="K7" i="12"/>
  <c r="S6" i="12"/>
  <c r="Q6" i="12"/>
  <c r="O6" i="12"/>
  <c r="M6" i="12"/>
  <c r="K6" i="12"/>
  <c r="S5" i="12"/>
  <c r="Q5" i="12"/>
  <c r="O5" i="12"/>
  <c r="M5" i="12"/>
  <c r="K5" i="12"/>
  <c r="S4" i="12"/>
  <c r="Q4" i="12"/>
  <c r="O4" i="12"/>
  <c r="M4" i="12"/>
  <c r="K4" i="12"/>
  <c r="H4" i="12"/>
  <c r="F4" i="12"/>
  <c r="S125" i="4"/>
  <c r="Q125" i="4"/>
  <c r="P125" i="4"/>
  <c r="O125" i="4"/>
  <c r="M125" i="4"/>
  <c r="H125" i="4"/>
  <c r="F125" i="4"/>
  <c r="S124" i="4"/>
  <c r="Q124" i="4"/>
  <c r="O124" i="4"/>
  <c r="M124" i="4"/>
  <c r="K124" i="4"/>
  <c r="H124" i="4"/>
  <c r="F124" i="4"/>
  <c r="S123" i="4"/>
  <c r="Q123" i="4"/>
  <c r="O123" i="4"/>
  <c r="M123" i="4"/>
  <c r="H123" i="4"/>
  <c r="F123" i="4"/>
  <c r="S120" i="4"/>
  <c r="Q120" i="4"/>
  <c r="O120" i="4"/>
  <c r="M120" i="4"/>
  <c r="K120" i="4"/>
  <c r="J120" i="4"/>
  <c r="H120" i="4"/>
  <c r="F120" i="4"/>
  <c r="S113" i="4"/>
  <c r="S112" i="4"/>
  <c r="Q112" i="4"/>
  <c r="S111" i="4"/>
  <c r="Q111" i="4"/>
  <c r="O111" i="4"/>
  <c r="M111" i="4"/>
  <c r="H111" i="4"/>
  <c r="F111" i="4"/>
  <c r="S101" i="4"/>
  <c r="S100" i="4"/>
  <c r="O100" i="4"/>
  <c r="M100" i="4"/>
  <c r="S99" i="4"/>
  <c r="O99" i="4"/>
  <c r="M99" i="4"/>
  <c r="S98" i="4"/>
  <c r="Q98" i="4"/>
  <c r="O98" i="4"/>
  <c r="M98" i="4"/>
  <c r="H98" i="4"/>
  <c r="F98" i="4"/>
  <c r="S97" i="4"/>
  <c r="S96" i="4"/>
  <c r="Q96" i="4"/>
  <c r="O96" i="4"/>
  <c r="M96" i="4"/>
  <c r="H96" i="4"/>
  <c r="F96" i="4"/>
  <c r="O91" i="4"/>
  <c r="M91" i="4"/>
  <c r="S90" i="4"/>
  <c r="Q90" i="4"/>
  <c r="P90" i="4"/>
  <c r="O90" i="4"/>
  <c r="M90" i="4"/>
  <c r="H90" i="4"/>
  <c r="F90" i="4"/>
  <c r="S89" i="4"/>
  <c r="Q89" i="4"/>
  <c r="O89" i="4"/>
  <c r="M89" i="4"/>
  <c r="K89" i="4"/>
  <c r="S88" i="4"/>
  <c r="Q88" i="4"/>
  <c r="O88" i="4"/>
  <c r="M88" i="4"/>
  <c r="K88" i="4"/>
  <c r="S87" i="4"/>
  <c r="Q87" i="4"/>
  <c r="O87" i="4"/>
  <c r="M87" i="4"/>
  <c r="K87" i="4"/>
  <c r="S86" i="4"/>
  <c r="Q86" i="4"/>
  <c r="O86" i="4"/>
  <c r="M86" i="4"/>
  <c r="K86" i="4"/>
  <c r="S85" i="4"/>
  <c r="Q85" i="4"/>
  <c r="O85" i="4"/>
  <c r="M85" i="4"/>
  <c r="K85" i="4"/>
  <c r="S84" i="4"/>
  <c r="Q84" i="4"/>
  <c r="O84" i="4"/>
  <c r="M84" i="4"/>
  <c r="K84" i="4"/>
  <c r="S83" i="4"/>
  <c r="Q83" i="4"/>
  <c r="O83" i="4"/>
  <c r="M83" i="4"/>
  <c r="K83" i="4"/>
  <c r="H83" i="4"/>
  <c r="F83" i="4"/>
  <c r="S82" i="4"/>
  <c r="Q82" i="4"/>
  <c r="O82" i="4"/>
  <c r="M82" i="4"/>
  <c r="H82" i="4"/>
  <c r="F82" i="4"/>
  <c r="S76" i="4"/>
  <c r="R76" i="4"/>
  <c r="H76" i="4"/>
  <c r="F76" i="4"/>
  <c r="S75" i="4"/>
  <c r="R75" i="4"/>
  <c r="H75" i="4"/>
  <c r="F75" i="4"/>
  <c r="S74" i="4"/>
  <c r="R74" i="4"/>
  <c r="H74" i="4"/>
  <c r="F74" i="4"/>
  <c r="S73" i="4"/>
  <c r="R73" i="4"/>
  <c r="H73" i="4"/>
  <c r="F73" i="4"/>
  <c r="S72" i="4"/>
  <c r="R72" i="4"/>
  <c r="H72" i="4"/>
  <c r="F72" i="4"/>
  <c r="S69" i="4"/>
  <c r="Q69" i="4"/>
  <c r="O69" i="4"/>
  <c r="M69" i="4"/>
  <c r="H69" i="4"/>
  <c r="F69" i="4"/>
  <c r="S67" i="4"/>
  <c r="O67" i="4"/>
  <c r="S51" i="4"/>
  <c r="Q51" i="4"/>
  <c r="O51" i="4"/>
  <c r="M51" i="4"/>
  <c r="S50" i="4"/>
  <c r="Q50" i="4"/>
  <c r="O50" i="4"/>
  <c r="M50" i="4"/>
  <c r="K50" i="4"/>
  <c r="S49" i="4"/>
  <c r="Q49" i="4"/>
  <c r="O49" i="4"/>
  <c r="M49" i="4"/>
  <c r="K49" i="4"/>
  <c r="S48" i="4"/>
  <c r="Q48" i="4"/>
  <c r="O48" i="4"/>
  <c r="M48" i="4"/>
  <c r="K48" i="4"/>
  <c r="S47" i="4"/>
  <c r="Q47" i="4"/>
  <c r="O47" i="4"/>
  <c r="M47" i="4"/>
  <c r="K47" i="4"/>
  <c r="S46" i="4"/>
  <c r="Q46" i="4"/>
  <c r="O46" i="4"/>
  <c r="M46" i="4"/>
  <c r="K46" i="4"/>
  <c r="S41" i="4"/>
  <c r="Q41" i="4"/>
  <c r="O41" i="4"/>
  <c r="M41" i="4"/>
  <c r="S40" i="4"/>
  <c r="Q40" i="4"/>
  <c r="O40" i="4"/>
  <c r="M40" i="4"/>
  <c r="K40" i="4"/>
  <c r="S39" i="4"/>
  <c r="Q39" i="4"/>
  <c r="O39" i="4"/>
  <c r="M39" i="4"/>
  <c r="K39" i="4"/>
  <c r="S38" i="4"/>
  <c r="Q38" i="4"/>
  <c r="O38" i="4"/>
  <c r="M38" i="4"/>
  <c r="K38" i="4"/>
  <c r="S37" i="4"/>
  <c r="Q37" i="4"/>
  <c r="O37" i="4"/>
  <c r="M37" i="4"/>
  <c r="K37" i="4"/>
  <c r="S36" i="4"/>
  <c r="Q36" i="4"/>
  <c r="O36" i="4"/>
  <c r="M36" i="4"/>
  <c r="K36" i="4"/>
  <c r="S35" i="4"/>
  <c r="Q35" i="4"/>
  <c r="O35" i="4"/>
  <c r="M35" i="4"/>
  <c r="K35" i="4"/>
  <c r="S34" i="4"/>
  <c r="Q34" i="4"/>
  <c r="O34" i="4"/>
  <c r="M34" i="4"/>
  <c r="K34" i="4"/>
  <c r="S30" i="4"/>
  <c r="Q30" i="4"/>
  <c r="O30" i="4"/>
  <c r="M30" i="4"/>
  <c r="S29" i="4"/>
  <c r="Q29" i="4"/>
  <c r="O29" i="4"/>
  <c r="M29" i="4"/>
  <c r="K29" i="4"/>
  <c r="S28" i="4"/>
  <c r="Q28" i="4"/>
  <c r="O28" i="4"/>
  <c r="M28" i="4"/>
  <c r="K28" i="4"/>
  <c r="S22" i="4"/>
  <c r="Q22" i="4"/>
  <c r="O22" i="4"/>
  <c r="M22" i="4"/>
  <c r="S21" i="4"/>
  <c r="Q21" i="4"/>
  <c r="O21" i="4"/>
  <c r="M21" i="4"/>
  <c r="K21" i="4"/>
  <c r="S20" i="4"/>
  <c r="Q20" i="4"/>
  <c r="O20" i="4"/>
  <c r="M20" i="4"/>
  <c r="K20" i="4"/>
  <c r="S19" i="4"/>
  <c r="Q19" i="4"/>
  <c r="O19" i="4"/>
  <c r="M19" i="4"/>
  <c r="K19" i="4"/>
  <c r="S18" i="4"/>
  <c r="Q18" i="4"/>
  <c r="O18" i="4"/>
  <c r="M18" i="4"/>
  <c r="K18" i="4"/>
  <c r="S17" i="4"/>
  <c r="Q17" i="4"/>
  <c r="O17" i="4"/>
  <c r="M17" i="4"/>
  <c r="K17" i="4"/>
  <c r="S16" i="4"/>
  <c r="Q16" i="4"/>
  <c r="O16" i="4"/>
  <c r="M16" i="4"/>
  <c r="K16" i="4"/>
  <c r="S15" i="4"/>
  <c r="Q15" i="4"/>
  <c r="O15" i="4"/>
  <c r="M15" i="4"/>
  <c r="K15" i="4"/>
  <c r="S14" i="4"/>
  <c r="Q14" i="4"/>
  <c r="O14" i="4"/>
  <c r="M14" i="4"/>
  <c r="K14" i="4"/>
  <c r="S13" i="4"/>
  <c r="Q13" i="4"/>
  <c r="O13" i="4"/>
  <c r="M13" i="4"/>
  <c r="K13" i="4"/>
  <c r="S10" i="4"/>
  <c r="Q10" i="4"/>
  <c r="O10" i="4"/>
  <c r="M10" i="4"/>
  <c r="H10" i="4"/>
  <c r="H8" i="4"/>
  <c r="F8" i="4"/>
  <c r="S7" i="4"/>
  <c r="H7" i="4"/>
  <c r="F7" i="4"/>
  <c r="S6" i="4"/>
  <c r="H6" i="4"/>
  <c r="F6" i="4"/>
  <c r="S5" i="4"/>
  <c r="Q5" i="4"/>
  <c r="O5" i="4"/>
  <c r="M5" i="4"/>
  <c r="K5" i="4"/>
  <c r="S4" i="4"/>
  <c r="Q4" i="4"/>
  <c r="O4" i="4"/>
  <c r="M4" i="4"/>
  <c r="K4" i="4"/>
  <c r="S3" i="4"/>
  <c r="Q3" i="4"/>
  <c r="O3" i="4"/>
  <c r="M3" i="4"/>
  <c r="K3" i="4"/>
  <c r="O134" i="1"/>
  <c r="M134" i="1"/>
  <c r="K134" i="1"/>
  <c r="O133" i="1"/>
  <c r="M133" i="1"/>
  <c r="K133" i="1"/>
  <c r="O132" i="1"/>
  <c r="M132" i="1"/>
  <c r="K132" i="1"/>
  <c r="O131" i="1"/>
  <c r="M131" i="1"/>
  <c r="K131" i="1"/>
  <c r="O130" i="1"/>
  <c r="M130" i="1"/>
  <c r="K130" i="1"/>
  <c r="O129" i="1"/>
  <c r="M129" i="1"/>
  <c r="K129" i="1"/>
  <c r="O128" i="1"/>
  <c r="M128" i="1"/>
  <c r="K128" i="1"/>
  <c r="O127" i="1"/>
  <c r="M127" i="1"/>
  <c r="K127" i="1"/>
  <c r="I112" i="1"/>
  <c r="G112" i="1"/>
  <c r="F112" i="1"/>
  <c r="E112" i="1"/>
  <c r="E111" i="1"/>
  <c r="I107" i="1"/>
  <c r="G107" i="1"/>
  <c r="E107" i="1"/>
  <c r="E106" i="1"/>
  <c r="I102" i="1"/>
  <c r="G102" i="1"/>
  <c r="F102" i="1"/>
  <c r="E102" i="1"/>
  <c r="E101" i="1"/>
  <c r="I98" i="1"/>
  <c r="G98" i="1"/>
  <c r="F98" i="1"/>
  <c r="E97" i="1"/>
  <c r="I94" i="1"/>
  <c r="G94" i="1"/>
  <c r="F94" i="1"/>
  <c r="E93" i="1"/>
  <c r="I85" i="1"/>
  <c r="G85" i="1"/>
  <c r="F85" i="1"/>
  <c r="E85" i="1"/>
  <c r="E84" i="1"/>
  <c r="I79" i="1"/>
  <c r="G79" i="1"/>
  <c r="F79" i="1"/>
  <c r="E78" i="1"/>
  <c r="I75" i="1"/>
  <c r="G75" i="1"/>
  <c r="F75" i="1"/>
  <c r="E74" i="1"/>
  <c r="I70" i="1"/>
  <c r="G70" i="1"/>
  <c r="F70" i="1"/>
  <c r="E69" i="1"/>
  <c r="E63" i="1"/>
  <c r="I61" i="1"/>
  <c r="G61" i="1"/>
  <c r="F61" i="1"/>
  <c r="E61" i="1"/>
  <c r="I57" i="1"/>
  <c r="G57" i="1"/>
  <c r="F57" i="1"/>
  <c r="E57" i="1"/>
  <c r="M48" i="1"/>
  <c r="K48" i="1"/>
  <c r="I48" i="1"/>
  <c r="G48" i="1"/>
  <c r="E48" i="1"/>
  <c r="Q39" i="1"/>
  <c r="O39" i="1"/>
  <c r="M39" i="1"/>
  <c r="K39" i="1"/>
  <c r="H39" i="1"/>
  <c r="F39" i="1"/>
  <c r="S36" i="1"/>
  <c r="Q36" i="1"/>
  <c r="O36" i="1"/>
  <c r="M36" i="1"/>
  <c r="K36" i="1"/>
  <c r="H36" i="1"/>
  <c r="F36" i="1"/>
  <c r="S34" i="1"/>
  <c r="O34" i="1"/>
  <c r="M34" i="1"/>
  <c r="H34" i="1"/>
  <c r="F34" i="1"/>
  <c r="S32" i="1"/>
  <c r="O32" i="1"/>
  <c r="M32" i="1"/>
  <c r="H32" i="1"/>
  <c r="F32" i="1"/>
  <c r="M30" i="1"/>
  <c r="S29" i="1"/>
  <c r="Q29" i="1"/>
  <c r="O29" i="1"/>
  <c r="M29" i="1"/>
  <c r="K29" i="1"/>
  <c r="H29" i="1"/>
  <c r="F29" i="1"/>
  <c r="S28" i="1"/>
  <c r="Q28" i="1"/>
  <c r="O28" i="1"/>
  <c r="M28" i="1"/>
  <c r="K28" i="1"/>
  <c r="S26" i="1"/>
  <c r="Q26" i="1"/>
  <c r="O26" i="1"/>
  <c r="M26" i="1"/>
  <c r="K26" i="1"/>
  <c r="H26" i="1"/>
  <c r="F26" i="1"/>
  <c r="S23" i="1"/>
  <c r="Q23" i="1"/>
  <c r="H23" i="1"/>
  <c r="F23" i="1"/>
  <c r="S21" i="1"/>
  <c r="Q21" i="1"/>
  <c r="O21" i="1"/>
  <c r="M21" i="1"/>
  <c r="H21" i="1"/>
  <c r="F21" i="1"/>
  <c r="S19" i="1"/>
  <c r="Q19" i="1"/>
  <c r="O19" i="1"/>
  <c r="M19" i="1"/>
  <c r="K19" i="1"/>
  <c r="H19" i="1"/>
  <c r="F19" i="1"/>
  <c r="S17" i="1"/>
  <c r="Q17" i="1"/>
  <c r="O17" i="1"/>
  <c r="M17" i="1"/>
  <c r="K17" i="1"/>
  <c r="H17" i="1"/>
  <c r="F17" i="1"/>
  <c r="S15" i="1"/>
  <c r="Q15" i="1"/>
  <c r="O15" i="1"/>
  <c r="M15" i="1"/>
  <c r="K15" i="1"/>
  <c r="H15" i="1"/>
  <c r="F15" i="1"/>
  <c r="S11" i="1"/>
  <c r="Q11" i="1"/>
  <c r="O11" i="1"/>
  <c r="M11" i="1"/>
  <c r="S10" i="1"/>
  <c r="Q10" i="1"/>
  <c r="O10" i="1"/>
  <c r="M10" i="1"/>
  <c r="K10" i="1"/>
  <c r="S9" i="1"/>
  <c r="Q9" i="1"/>
  <c r="O9" i="1"/>
  <c r="M9" i="1"/>
  <c r="K9" i="1"/>
  <c r="S8" i="1"/>
  <c r="Q8" i="1"/>
  <c r="O8" i="1"/>
  <c r="M8" i="1"/>
  <c r="K8" i="1"/>
  <c r="S7" i="1"/>
  <c r="Q7" i="1"/>
  <c r="O7" i="1"/>
  <c r="M7" i="1"/>
  <c r="K7" i="1"/>
  <c r="S6" i="1"/>
  <c r="Q6" i="1"/>
  <c r="O6" i="1"/>
  <c r="M6" i="1"/>
  <c r="K6" i="1"/>
  <c r="S5" i="1"/>
  <c r="Q5" i="1"/>
  <c r="O5" i="1"/>
  <c r="M5" i="1"/>
  <c r="K5" i="1"/>
  <c r="I41" i="13"/>
  <c r="I39" i="13"/>
  <c r="G39" i="13"/>
  <c r="I38" i="13"/>
  <c r="G38" i="13"/>
  <c r="E38" i="13"/>
  <c r="I37" i="13"/>
  <c r="G37" i="13"/>
  <c r="E37" i="13"/>
  <c r="I34" i="13"/>
  <c r="G34" i="13"/>
  <c r="I33" i="13"/>
  <c r="G33" i="13"/>
  <c r="E33" i="13"/>
  <c r="I32" i="13"/>
  <c r="G32" i="13"/>
  <c r="E32" i="13"/>
  <c r="I31" i="13"/>
  <c r="G31" i="13"/>
  <c r="E31" i="13"/>
  <c r="I30" i="13"/>
  <c r="G30" i="13"/>
  <c r="E30" i="13"/>
  <c r="I29" i="13"/>
  <c r="G29" i="13"/>
  <c r="E29" i="13"/>
  <c r="I28" i="13"/>
  <c r="G28" i="13"/>
  <c r="E28" i="13"/>
  <c r="I24" i="13"/>
  <c r="I22" i="13"/>
  <c r="G22" i="13"/>
  <c r="I21" i="13"/>
  <c r="G21" i="13"/>
  <c r="E21" i="13"/>
  <c r="I20" i="13"/>
  <c r="G20" i="13"/>
  <c r="E20" i="13"/>
  <c r="I18" i="13"/>
  <c r="G18" i="13"/>
  <c r="I17" i="13"/>
  <c r="G17" i="13"/>
  <c r="E17" i="13"/>
  <c r="I16" i="13"/>
  <c r="G16" i="13"/>
  <c r="E16" i="13"/>
  <c r="I15" i="13"/>
  <c r="G15" i="13"/>
  <c r="E15" i="13"/>
  <c r="I14" i="13"/>
  <c r="G14" i="13"/>
  <c r="E14" i="13"/>
  <c r="I13" i="13"/>
  <c r="G13" i="13"/>
  <c r="E13" i="13"/>
  <c r="I12" i="13"/>
  <c r="G12" i="13"/>
  <c r="E12" i="13"/>
  <c r="I9" i="13"/>
  <c r="G9" i="13"/>
  <c r="I8" i="13"/>
  <c r="G8" i="13"/>
  <c r="E8" i="13"/>
  <c r="I7" i="13"/>
  <c r="G7" i="13"/>
  <c r="E7" i="13"/>
  <c r="I5" i="13"/>
  <c r="G5" i="13"/>
  <c r="I4" i="13"/>
  <c r="G4" i="13"/>
  <c r="E4" i="13"/>
  <c r="I3" i="13"/>
  <c r="G3" i="13"/>
  <c r="E3" i="13"/>
</calcChain>
</file>

<file path=xl/comments1.xml><?xml version="1.0" encoding="utf-8"?>
<comments xmlns="http://schemas.openxmlformats.org/spreadsheetml/2006/main">
  <authors>
    <author>作者</author>
  </authors>
  <commentList>
    <comment ref="D14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</commentList>
</comments>
</file>

<file path=xl/comments10.xml><?xml version="1.0" encoding="utf-8"?>
<comments xmlns="http://schemas.openxmlformats.org/spreadsheetml/2006/main">
  <authors>
    <author>Administrator</author>
  </authors>
  <commentList>
    <comment ref="I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J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I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  <comment ref="J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2023.10.12表底6747
</t>
        </r>
      </text>
    </comment>
  </commentList>
</comments>
</file>

<file path=xl/comments11.xml><?xml version="1.0" encoding="utf-8"?>
<comments xmlns="http://schemas.openxmlformats.org/spreadsheetml/2006/main">
  <authors>
    <author>作者</author>
  </authors>
  <commentList>
    <comment ref="I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6197
2017.6.20
6197
2017.11.1
6197</t>
        </r>
      </text>
    </comment>
    <comment ref="J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6197
2017.6.20
6197
2017.11.1
6197</t>
        </r>
      </text>
    </comment>
    <comment ref="A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4683</t>
        </r>
      </text>
    </comment>
  </commentList>
</comments>
</file>

<file path=xl/comments12.xml><?xml version="1.0" encoding="utf-8"?>
<comments xmlns="http://schemas.openxmlformats.org/spreadsheetml/2006/main">
  <authors>
    <author>作者</author>
  </authors>
  <commentList>
    <comment ref="I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J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I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J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I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J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I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J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J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S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家委会与老干部处各占一半</t>
        </r>
      </text>
    </comment>
    <comment ref="A1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
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元收动力费，此房间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  <comment ref="A1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无水电表，按每月每平米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元收费，此房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I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J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I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J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I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J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</commentList>
</comments>
</file>

<file path=xl/comments4.xml><?xml version="1.0" encoding="utf-8"?>
<comments xmlns="http://schemas.openxmlformats.org/spreadsheetml/2006/main">
  <authors>
    <author>Administrator</author>
    <author>作者</author>
  </authors>
  <commentList>
    <comment ref="Q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详情见研发中心比例分摊表</t>
        </r>
      </text>
    </comment>
    <comment ref="Q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详情见研发中心比例分摊表</t>
        </r>
      </text>
    </comment>
    <comment ref="Q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Q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Q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详情见研发中心比例分摊</t>
        </r>
      </text>
    </comment>
    <comment ref="Q7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D87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E87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I87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J87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I88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J88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S10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因无单独计量，按面积分摊</t>
        </r>
      </text>
    </comment>
  </commentList>
</comments>
</file>

<file path=xl/comments5.xml><?xml version="1.0" encoding="utf-8"?>
<comments xmlns="http://schemas.openxmlformats.org/spreadsheetml/2006/main">
  <authors>
    <author>作者</author>
    <author>Administrator</author>
    <author>苗壮</author>
  </authors>
  <commentLis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30
2015.11.1  30
转祝宁华2019.6.14
46</t>
        </r>
      </text>
    </comment>
    <comment ref="E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30
2015.11.1  30
转祝宁华2019.6.14
46</t>
        </r>
      </text>
    </comment>
    <comment ref="I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2293
2015.11.1  22936
2019.6.14  22938转祝宁华</t>
        </r>
      </text>
    </comment>
    <comment ref="J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2293
2015.11.1  22936
2019.6.14  22938转祝宁华</t>
        </r>
      </text>
    </comment>
    <comment ref="A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2014年由韩勤转祝宁华</t>
        </r>
      </text>
    </comment>
    <comment ref="A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D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E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A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A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I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J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I9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J9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I9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J9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A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I9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J9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E9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14</t>
        </r>
      </text>
    </comment>
    <comment ref="I9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J9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I10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J10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A10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2014.12.25转给杨涛近办个月</t>
        </r>
      </text>
    </comment>
    <comment ref="A1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此房间电费由王丽丽、王开友有、吴南健、常凯、牛智川课题组按2：2：2：2：1平均分摊2022.7.16苗壮</t>
        </r>
      </text>
    </comment>
    <comment ref="A1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到</t>
        </r>
        <r>
          <rPr>
            <sz val="9"/>
            <rFont val="Tahoma"/>
            <family val="2"/>
          </rPr>
          <t>2020</t>
        </r>
        <r>
          <rPr>
            <sz val="9"/>
            <rFont val="宋体"/>
            <charset val="134"/>
          </rPr>
          <t>年都可用此课题号</t>
        </r>
      </text>
    </comment>
    <comment ref="D11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18810490158覃
没有所里固定电话</t>
        </r>
      </text>
    </comment>
    <comment ref="R117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
</t>
        </r>
      </text>
    </comment>
    <comment ref="R118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</t>
        </r>
      </text>
    </comment>
    <comment ref="I12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J12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P1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20W*48,40W*6,核算40W灯管30支，因新装核算按一支灯管算电费</t>
        </r>
      </text>
    </comment>
    <comment ref="P1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20W*48,40W*6,核算40W灯管30支，因新装核算按一支灯管算电费</t>
        </r>
      </text>
    </comment>
    <comment ref="D1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E1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I1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J1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A1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与黄永箴各一半
原301#房间</t>
        </r>
      </text>
    </comment>
    <comment ref="D1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E1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I15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6772
2017.11.1
6774</t>
        </r>
      </text>
    </comment>
    <comment ref="J15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6772
2017.11.1
6774</t>
        </r>
      </text>
    </comment>
    <comment ref="I15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J15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D1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E1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I16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J16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I16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J16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D16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E16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E1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I16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J16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I16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  <comment ref="J16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  <comment ref="A1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I1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J1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A1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与507相通</t>
        </r>
      </text>
    </comment>
    <comment ref="R18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305#</t>
        </r>
        <r>
          <rPr>
            <sz val="9"/>
            <rFont val="宋体"/>
            <charset val="134"/>
          </rPr>
          <t>房间面积比例为</t>
        </r>
        <r>
          <rPr>
            <sz val="9"/>
            <rFont val="Tahoma"/>
            <family val="2"/>
          </rPr>
          <t xml:space="preserve">0.057279
</t>
        </r>
      </text>
    </comment>
    <comment ref="D1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E1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D1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E1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I1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J1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A1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找218
4473</t>
        </r>
      </text>
    </comment>
    <comment ref="A2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以后归陈少武</t>
        </r>
      </text>
    </comment>
    <comment ref="P2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P2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I2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J2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I24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J24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A2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A2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D2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E2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3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3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3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此风机未用，此房间改为办公室。</t>
        </r>
      </text>
    </comment>
    <comment ref="I3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J3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I3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J3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A3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2014.2.19退出电表底数30676</t>
        </r>
      </text>
    </comment>
    <comment ref="D3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E3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A3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3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3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找611#房间，5342孙</t>
        </r>
      </text>
    </comment>
  </commentList>
</comments>
</file>

<file path=xl/comments6.xml><?xml version="1.0" encoding="utf-8"?>
<comments xmlns="http://schemas.openxmlformats.org/spreadsheetml/2006/main">
  <authors>
    <author>作者</author>
    <author>苗壮</author>
    <author>Administrator</author>
    <author>miao&amp;amp;apos;zhuang</author>
  </authors>
  <commentList>
    <comment ref="I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J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A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此房间电费由王丽丽、王开友有、吴南健、常凯、牛智川课题组按2：2：2：2：1平均分摊2022.7.16苗壮</t>
        </r>
      </text>
    </comment>
    <comment ref="I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J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E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21</t>
        </r>
      </text>
    </comment>
    <comment ref="A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与张新惠费用各半</t>
        </r>
      </text>
    </comment>
    <comment ref="E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
2018.5.1
17</t>
        </r>
      </text>
    </comment>
    <comment ref="A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套间</t>
        </r>
      </text>
    </comment>
    <comment ref="A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1间半</t>
        </r>
      </text>
    </comment>
    <comment ref="A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2013年10月11日新装由5N2上线引进单独计量</t>
        </r>
      </text>
    </comment>
    <comment ref="A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此房间电费由魏大海和张俊平均分摊，现改为张弛
</t>
        </r>
      </text>
    </comment>
    <comment ref="A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与姬杨费用各半</t>
        </r>
      </text>
    </comment>
    <comment ref="E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</t>
        </r>
      </text>
    </comment>
    <comment ref="K74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减去417#用电量
</t>
        </r>
      </text>
    </comment>
    <comment ref="Q7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已从前1项减去417电费</t>
        </r>
      </text>
    </comment>
    <comment ref="A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此课题包括杨、张的费用</t>
        </r>
      </text>
    </comment>
    <comment ref="I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J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A93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2020年新装，2021年5.30第一次抄表
</t>
        </r>
      </text>
    </comment>
    <comment ref="I9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J9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E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2015.11.1  5</t>
        </r>
      </text>
    </comment>
    <comment ref="D1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E1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1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2015.9.18新装
电表变比200/5</t>
        </r>
      </text>
    </comment>
    <comment ref="A1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此房间电费由王丽丽、王开友有、吴南健、常凯、牛智川课题组按2：2：2：2：1平均分摊2022.7.16苗壮</t>
        </r>
      </text>
    </comment>
    <comment ref="A2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20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2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2015.1.29电表新装表底数0</t>
        </r>
      </text>
    </comment>
    <comment ref="D224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2023.11.8已换新水表
</t>
        </r>
      </text>
    </comment>
    <comment ref="A235" authorId="3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</t>
        </r>
      </text>
    </comment>
    <comment ref="D2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E2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D27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E27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D31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E31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</commentList>
</comments>
</file>

<file path=xl/comments7.xml><?xml version="1.0" encoding="utf-8"?>
<comments xmlns="http://schemas.openxmlformats.org/spreadsheetml/2006/main">
  <authors>
    <author>作者</author>
    <author>Administrator</author>
    <author>miao&amp;amp;amp;apos;zhuang</author>
  </authors>
  <commentLis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E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I1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J1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I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J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S3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因无单独计量，按面积分摊</t>
        </r>
      </text>
    </comment>
    <comment ref="A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6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电话：4117   3#楼三层
         4228   1#楼四层
         田</t>
        </r>
      </text>
    </comment>
    <comment ref="Q7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I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J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J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J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J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94" authorId="0">
      <text>
        <r>
          <rPr>
            <sz val="9"/>
            <rFont val="Tahoma"/>
            <family val="2"/>
          </rPr>
          <t>2018.11.6
16238</t>
        </r>
      </text>
    </comment>
    <comment ref="J94" authorId="0">
      <text>
        <r>
          <rPr>
            <sz val="9"/>
            <rFont val="Tahoma"/>
            <family val="2"/>
          </rPr>
          <t>2018.11.6
16238</t>
        </r>
      </text>
    </comment>
    <comment ref="I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R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王利军愿全部承担
</t>
        </r>
      </text>
    </comment>
    <comment ref="Q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  <comment ref="I1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J1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1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1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146" authorId="0">
      <text>
        <r>
          <rPr>
            <sz val="9"/>
            <rFont val="Tahoma"/>
            <family val="2"/>
          </rPr>
          <t>2018.11.6
16238</t>
        </r>
      </text>
    </comment>
    <comment ref="J146" authorId="0">
      <text>
        <r>
          <rPr>
            <sz val="9"/>
            <rFont val="Tahoma"/>
            <family val="2"/>
          </rPr>
          <t>2018.11.6
16238</t>
        </r>
      </text>
    </comment>
    <comment ref="I1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1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A1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超晶格吴南剑转赵超</t>
        </r>
      </text>
    </comment>
    <comment ref="D1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E1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A2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2014.12.25转给杨涛近半个月</t>
        </r>
      </text>
    </comment>
    <comment ref="I2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J2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2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2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213" authorId="0">
      <text>
        <r>
          <rPr>
            <sz val="9"/>
            <rFont val="Tahoma"/>
            <family val="2"/>
          </rPr>
          <t>2018.11.6
16238</t>
        </r>
      </text>
    </comment>
    <comment ref="J213" authorId="0">
      <text>
        <r>
          <rPr>
            <sz val="9"/>
            <rFont val="Tahoma"/>
            <family val="2"/>
          </rPr>
          <t>2018.11.6
16238</t>
        </r>
      </text>
    </comment>
    <comment ref="I2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J2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226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J226" authorId="2">
      <text>
        <r>
          <rPr>
            <b/>
            <sz val="9"/>
            <rFont val="宋体"/>
            <charset val="134"/>
          </rPr>
          <t>miao'zhuang:</t>
        </r>
        <r>
          <rPr>
            <sz val="9"/>
            <rFont val="宋体"/>
            <charset val="134"/>
          </rPr>
          <t xml:space="preserve">
反转，前数为新数据</t>
        </r>
      </text>
    </comment>
    <comment ref="D2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E2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I23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J230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I23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J23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A2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I2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2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I2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2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K2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按0.33计算</t>
        </r>
      </text>
    </comment>
    <comment ref="D2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E2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D2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E2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I27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2016.11.7</t>
        </r>
        <r>
          <rPr>
            <sz val="9"/>
            <rFont val="宋体"/>
            <charset val="134"/>
          </rPr>
          <t>新装</t>
        </r>
      </text>
    </comment>
    <comment ref="J27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2016.11.7</t>
        </r>
        <r>
          <rPr>
            <sz val="9"/>
            <rFont val="宋体"/>
            <charset val="134"/>
          </rPr>
          <t>新装</t>
        </r>
      </text>
    </comment>
    <comment ref="D28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158</t>
        </r>
      </text>
    </comment>
    <comment ref="E28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158</t>
        </r>
      </text>
    </comment>
    <comment ref="I30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J30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A3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此表在</t>
        </r>
        <r>
          <rPr>
            <sz val="9"/>
            <rFont val="Tahoma"/>
            <family val="2"/>
          </rPr>
          <t>7#</t>
        </r>
        <r>
          <rPr>
            <sz val="9"/>
            <rFont val="宋体"/>
            <charset val="134"/>
          </rPr>
          <t>配电室原为</t>
        </r>
        <r>
          <rPr>
            <sz val="9"/>
            <rFont val="Tahoma"/>
            <family val="2"/>
          </rPr>
          <t>2#</t>
        </r>
        <r>
          <rPr>
            <sz val="9"/>
            <rFont val="宋体"/>
            <charset val="134"/>
          </rPr>
          <t xml:space="preserve">冷机
</t>
        </r>
      </text>
    </comment>
    <comment ref="I30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10337</t>
        </r>
      </text>
    </comment>
    <comment ref="J30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10337</t>
        </r>
      </text>
    </comment>
    <comment ref="I3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J3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A3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未用2017.11.1
</t>
        </r>
      </text>
    </comment>
    <comment ref="I3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3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I3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J3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R33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</t>
        </r>
        <r>
          <rPr>
            <sz val="9"/>
            <rFont val="宋体"/>
            <charset val="134"/>
          </rPr>
          <t>年下半年减一间房的面积比例变为</t>
        </r>
        <r>
          <rPr>
            <sz val="9"/>
            <rFont val="Tahoma"/>
            <family val="2"/>
          </rPr>
          <t xml:space="preserve">0.1146
</t>
        </r>
      </text>
    </comment>
    <comment ref="A3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2012年9月此房间与527A合并，装修为超净实验室，水电表已更新</t>
        </r>
      </text>
    </comment>
    <comment ref="A3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实际发生的水电费</t>
        </r>
      </text>
    </comment>
  </commentList>
</comments>
</file>

<file path=xl/comments8.xml><?xml version="1.0" encoding="utf-8"?>
<comments xmlns="http://schemas.openxmlformats.org/spreadsheetml/2006/main">
  <authors>
    <author>山水之问</author>
    <author>作者</author>
    <author>Administrator</author>
  </authors>
  <commentList>
    <comment ref="R18" authorId="0">
      <text>
        <r>
          <rPr>
            <b/>
            <sz val="9"/>
            <rFont val="宋体"/>
            <charset val="134"/>
          </rPr>
          <t>山水之问:</t>
        </r>
        <r>
          <rPr>
            <sz val="9"/>
            <rFont val="宋体"/>
            <charset val="134"/>
          </rPr>
          <t xml:space="preserve">
食堂三层313、315按比例0.11933
</t>
        </r>
      </text>
    </comment>
    <comment ref="I19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J19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Q4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详见研发中心比例分摊表</t>
        </r>
      </text>
    </comment>
  </commentList>
</comments>
</file>

<file path=xl/comments9.xml><?xml version="1.0" encoding="utf-8"?>
<comments xmlns="http://schemas.openxmlformats.org/spreadsheetml/2006/main">
  <authors>
    <author>作者</author>
  </authors>
  <commentList>
    <comment ref="D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E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I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J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A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</commentList>
</comments>
</file>

<file path=xl/sharedStrings.xml><?xml version="1.0" encoding="utf-8"?>
<sst xmlns="http://schemas.openxmlformats.org/spreadsheetml/2006/main" count="4023" uniqueCount="1063">
  <si>
    <t>5#楼研发中心2017年总用电量统计表</t>
  </si>
  <si>
    <t>房间号</t>
  </si>
  <si>
    <t>上次电表底数</t>
  </si>
  <si>
    <t>本次电表底数</t>
  </si>
  <si>
    <t xml:space="preserve">字数 </t>
  </si>
  <si>
    <t>倍率</t>
  </si>
  <si>
    <t>实用量</t>
  </si>
  <si>
    <t>单价</t>
  </si>
  <si>
    <t>电费</t>
  </si>
  <si>
    <t>5#-1#总表</t>
  </si>
  <si>
    <t>5#-2#总表</t>
  </si>
  <si>
    <t>5#-上半年合计</t>
  </si>
  <si>
    <t>5#-下半年合计</t>
  </si>
  <si>
    <t>5#楼研发中心2017年上半年公共用费用分摊统计表</t>
  </si>
  <si>
    <t>5#-1#冷机</t>
  </si>
  <si>
    <t>5#-2#冷机</t>
  </si>
  <si>
    <t>5#-小冷机</t>
  </si>
  <si>
    <t>5#-1#水泵</t>
  </si>
  <si>
    <t>5#-2#水泵</t>
  </si>
  <si>
    <t>5#-冷却塔等</t>
  </si>
  <si>
    <t>冷站用电量合计</t>
  </si>
  <si>
    <t>5#-水站用水量</t>
  </si>
  <si>
    <t>5#-冷站用水量</t>
  </si>
  <si>
    <t>合计</t>
  </si>
  <si>
    <t>注：没有总水表</t>
  </si>
  <si>
    <t>水电合计</t>
  </si>
  <si>
    <t>5#楼研发中心2024年下半年公共用费用分摊统计表</t>
  </si>
  <si>
    <t>电表编号</t>
  </si>
  <si>
    <t>冷却水塔</t>
  </si>
  <si>
    <t>水表编号</t>
  </si>
  <si>
    <t>上次水表底数</t>
  </si>
  <si>
    <t>本次水表底数</t>
  </si>
  <si>
    <t>元/吨</t>
  </si>
  <si>
    <t>水费</t>
  </si>
  <si>
    <t>/</t>
  </si>
  <si>
    <t>水电合计（实际）</t>
  </si>
  <si>
    <t>2024年下半年水电费</t>
  </si>
  <si>
    <t>118500W003</t>
  </si>
  <si>
    <t>照明</t>
  </si>
  <si>
    <t>比例</t>
  </si>
  <si>
    <t>应交金额</t>
  </si>
  <si>
    <t>5#-网络机房南</t>
  </si>
  <si>
    <t>张棣</t>
  </si>
  <si>
    <t>5#-机房空调</t>
  </si>
  <si>
    <t>新表2018.5.5更新</t>
  </si>
  <si>
    <t>5#-网络机房北</t>
  </si>
  <si>
    <t>17#-机房UPS</t>
  </si>
  <si>
    <t>UPS电源</t>
  </si>
  <si>
    <t>新表2018.12.15</t>
  </si>
  <si>
    <t>17#-机房空调</t>
  </si>
  <si>
    <t>17#-网络机房</t>
  </si>
  <si>
    <t>17#104#</t>
  </si>
  <si>
    <t>博士生公寓</t>
  </si>
  <si>
    <t>研究生公寓</t>
  </si>
  <si>
    <t>青年公寓</t>
  </si>
  <si>
    <t>绿化年用水量</t>
  </si>
  <si>
    <t>下半年</t>
  </si>
  <si>
    <t>家委会外（新）</t>
  </si>
  <si>
    <t>家委会内</t>
  </si>
  <si>
    <t>核算电量</t>
  </si>
  <si>
    <t>家委会</t>
  </si>
  <si>
    <t>离退办</t>
  </si>
  <si>
    <t>医务室</t>
  </si>
  <si>
    <t>2#楼水站</t>
  </si>
  <si>
    <t>蒋立东</t>
  </si>
  <si>
    <t>2023.10.1</t>
  </si>
  <si>
    <t>职工餐厅三层</t>
  </si>
  <si>
    <t>单位</t>
  </si>
  <si>
    <t>负责人</t>
  </si>
  <si>
    <t>面积</t>
  </si>
  <si>
    <t>餐厅</t>
  </si>
  <si>
    <t>三层</t>
  </si>
  <si>
    <t>半导体物理J组</t>
  </si>
  <si>
    <t>朱礼军</t>
  </si>
  <si>
    <t>309#</t>
  </si>
  <si>
    <t>占有率</t>
  </si>
  <si>
    <t>半导体物理</t>
  </si>
  <si>
    <t>袁国栋</t>
  </si>
  <si>
    <t>311#</t>
  </si>
  <si>
    <t>郭纯英</t>
  </si>
  <si>
    <t>半导体物理C组</t>
  </si>
  <si>
    <t>常凯</t>
  </si>
  <si>
    <t>314#</t>
  </si>
  <si>
    <t>人工智能与神经电路</t>
  </si>
  <si>
    <t>鲁华祥</t>
  </si>
  <si>
    <t>308#</t>
  </si>
  <si>
    <t>李卫军</t>
  </si>
  <si>
    <t>312#</t>
  </si>
  <si>
    <t>固态光电J组</t>
  </si>
  <si>
    <t>杨少延</t>
  </si>
  <si>
    <t>301#</t>
  </si>
  <si>
    <t>303#</t>
  </si>
  <si>
    <t>纳米光电子B组</t>
  </si>
  <si>
    <t>刘建国</t>
  </si>
  <si>
    <t>310#</t>
  </si>
  <si>
    <t>316#</t>
  </si>
  <si>
    <t>304#</t>
  </si>
  <si>
    <t>于丽娟</t>
  </si>
  <si>
    <t>光电系统B组</t>
  </si>
  <si>
    <t>李冬梅</t>
  </si>
  <si>
    <t>光电子材料与器件G组</t>
  </si>
  <si>
    <t>李智勇</t>
  </si>
  <si>
    <t>305#</t>
  </si>
  <si>
    <t>固态光电D组</t>
  </si>
  <si>
    <t>岳世忠</t>
  </si>
  <si>
    <t>307#</t>
  </si>
  <si>
    <t>纳米光电子A组</t>
  </si>
  <si>
    <t>徐云</t>
  </si>
  <si>
    <t>313#</t>
  </si>
  <si>
    <t>315#</t>
  </si>
  <si>
    <t>3#楼三层电费统计表</t>
  </si>
  <si>
    <t>陈弘达</t>
  </si>
  <si>
    <t>314A#a东</t>
  </si>
  <si>
    <t>张弛</t>
  </si>
  <si>
    <t>归属待定下半年收取6.30</t>
  </si>
  <si>
    <t>314B#b西</t>
  </si>
  <si>
    <t>牛智川</t>
  </si>
  <si>
    <t>315#北</t>
  </si>
  <si>
    <t>李文昌</t>
  </si>
  <si>
    <t>315B#南</t>
  </si>
  <si>
    <t>周燕</t>
  </si>
  <si>
    <t>3号楼净化实验区面积分摊比例变更表</t>
  </si>
  <si>
    <t>序号</t>
  </si>
  <si>
    <t>部门</t>
  </si>
  <si>
    <t>净化面积</t>
  </si>
  <si>
    <t>分摊比例</t>
  </si>
  <si>
    <t>减少面积</t>
  </si>
  <si>
    <t>实际面积</t>
  </si>
  <si>
    <t>现站比例</t>
  </si>
  <si>
    <t>424#</t>
  </si>
  <si>
    <t>3#楼总表1</t>
  </si>
  <si>
    <t>集成中心</t>
  </si>
  <si>
    <t>412#</t>
  </si>
  <si>
    <t>3#楼总表2</t>
  </si>
  <si>
    <t>照明中心</t>
  </si>
  <si>
    <t>3#楼电费总计</t>
  </si>
  <si>
    <t>光电中心</t>
  </si>
  <si>
    <t>3#楼东水表</t>
  </si>
  <si>
    <t>全固态</t>
  </si>
  <si>
    <t>3#楼东水表新</t>
  </si>
  <si>
    <t>王智杰</t>
  </si>
  <si>
    <t>3#楼西水表</t>
  </si>
  <si>
    <t>3#楼水电费合计</t>
  </si>
  <si>
    <t>1P1-27新</t>
  </si>
  <si>
    <t>杨富华</t>
  </si>
  <si>
    <t>1P5新</t>
  </si>
  <si>
    <t>1P11</t>
  </si>
  <si>
    <t>1P12</t>
  </si>
  <si>
    <t>1P13</t>
  </si>
  <si>
    <t>3762</t>
  </si>
  <si>
    <t>4264</t>
  </si>
  <si>
    <t>1P14</t>
  </si>
  <si>
    <t>1P15</t>
  </si>
  <si>
    <t>1P16</t>
  </si>
  <si>
    <t>1P17</t>
  </si>
  <si>
    <t>2P-东墙</t>
  </si>
  <si>
    <t>林学春</t>
  </si>
  <si>
    <t>2P-南墙</t>
  </si>
  <si>
    <t>3#楼合计</t>
  </si>
  <si>
    <t>2Pj1</t>
  </si>
  <si>
    <t>王军喜</t>
  </si>
  <si>
    <t>2Pj2</t>
  </si>
  <si>
    <t>2Pj4</t>
  </si>
  <si>
    <t>2Pj5</t>
  </si>
  <si>
    <t>2Pj7</t>
  </si>
  <si>
    <t>UPS</t>
  </si>
  <si>
    <t>高英</t>
  </si>
  <si>
    <t xml:space="preserve"> </t>
  </si>
  <si>
    <t>2AP1</t>
  </si>
  <si>
    <t>谭满清</t>
  </si>
  <si>
    <t>2AP2</t>
  </si>
  <si>
    <t>2AP3</t>
  </si>
  <si>
    <t>2AN1</t>
  </si>
  <si>
    <t>2层东照明</t>
  </si>
  <si>
    <t>各课题电费合计</t>
  </si>
  <si>
    <t>公共费用合计</t>
  </si>
  <si>
    <t>集成中心公共费用分摊</t>
  </si>
  <si>
    <t>全固态公共费用分摊</t>
  </si>
  <si>
    <t>宽禁带中心公共费用分摊</t>
  </si>
  <si>
    <t>光电子材料中心公共费用分摊</t>
  </si>
  <si>
    <t>固态光电D组公共费用分摊</t>
  </si>
  <si>
    <t>集成中心自用与分摊部分合计</t>
  </si>
  <si>
    <t>1#-417#</t>
  </si>
  <si>
    <t>1#-417#F</t>
  </si>
  <si>
    <t>P4-5</t>
  </si>
  <si>
    <t>4#-101#新</t>
  </si>
  <si>
    <t>李建明</t>
  </si>
  <si>
    <t>4#-101F#</t>
  </si>
  <si>
    <t>4P10</t>
  </si>
  <si>
    <t>4#-102#</t>
  </si>
  <si>
    <t>17#-西南外（室内）</t>
  </si>
  <si>
    <t>5#-地下室质量处</t>
  </si>
  <si>
    <t>1#和3#楼合计</t>
  </si>
  <si>
    <t>宽禁带半导体研发中心</t>
  </si>
  <si>
    <t>3#楼宽禁带半导体研发中心自用与分摊合计</t>
  </si>
  <si>
    <t>5#楼合计</t>
  </si>
  <si>
    <t>明细见5#楼栏</t>
  </si>
  <si>
    <t>3#和5#楼合计</t>
  </si>
  <si>
    <t>南传达室</t>
  </si>
  <si>
    <t>左侧表</t>
  </si>
  <si>
    <t>右侧表</t>
  </si>
  <si>
    <t>3#和5#楼及南传达室合计</t>
  </si>
  <si>
    <t>3#楼全固态自用与分摊合计</t>
  </si>
  <si>
    <t>1#楼等合计</t>
  </si>
  <si>
    <t>3#楼和1#楼等合计</t>
  </si>
  <si>
    <t>光电子材料与器件（半导体传感光源及模块）</t>
  </si>
  <si>
    <t>3#楼光电子材料与器件自用与分摊部分合计</t>
  </si>
  <si>
    <t>上次水</t>
  </si>
  <si>
    <t>本次</t>
  </si>
  <si>
    <t>3#楼</t>
  </si>
  <si>
    <t>1#-514</t>
  </si>
  <si>
    <t>赵亚利</t>
  </si>
  <si>
    <t>工艺设备用电</t>
  </si>
  <si>
    <t>5#-6AP1</t>
  </si>
  <si>
    <t>马骁宇</t>
  </si>
  <si>
    <t>5#-6AP2</t>
  </si>
  <si>
    <t>5#-6AP3</t>
  </si>
  <si>
    <t>5#-6AP4</t>
  </si>
  <si>
    <t>5#-6AP5</t>
  </si>
  <si>
    <t>5#-六层照明6AM</t>
  </si>
  <si>
    <t>5#-六层送风6AN2</t>
  </si>
  <si>
    <t>5#-六层排风6AN1</t>
  </si>
  <si>
    <t>5#-二层照明</t>
  </si>
  <si>
    <t>5#-二层水表</t>
  </si>
  <si>
    <t>5#-东2AP1</t>
  </si>
  <si>
    <t xml:space="preserve">     </t>
  </si>
  <si>
    <t>5#-东2AP2</t>
  </si>
  <si>
    <t>6#图书馆西边 实验室</t>
  </si>
  <si>
    <t>马骁宇（刘素平）</t>
  </si>
  <si>
    <t>5#-五层照明西5AP2</t>
  </si>
  <si>
    <t>研发中心一层、四层水电费分摊明细表</t>
  </si>
  <si>
    <t>5AM</t>
  </si>
  <si>
    <t>研发中心一、四层水电费分摊表</t>
  </si>
  <si>
    <t>5#-五层动力5AP1</t>
  </si>
  <si>
    <t>课题负责人</t>
  </si>
  <si>
    <t>房间数</t>
  </si>
  <si>
    <t>面积（㎡）</t>
  </si>
  <si>
    <t>占总面积%</t>
  </si>
  <si>
    <t>一、四层应交合计</t>
  </si>
  <si>
    <t>加五层及地下室</t>
  </si>
  <si>
    <t>研发中心1层108</t>
  </si>
  <si>
    <t>5#-四层照明西4AP2</t>
  </si>
  <si>
    <t>刘安金</t>
  </si>
  <si>
    <t>研发中心1层113</t>
  </si>
  <si>
    <t>5#-四层照明北4AM</t>
  </si>
  <si>
    <t>张韵</t>
  </si>
  <si>
    <t>研发中心102</t>
  </si>
  <si>
    <t>5#-四层动力4AP1</t>
  </si>
  <si>
    <t>研发中心112</t>
  </si>
  <si>
    <t>研发中心110</t>
  </si>
  <si>
    <t>5#-一层1AP2</t>
  </si>
  <si>
    <t>郑婉华</t>
  </si>
  <si>
    <t>研发中心101</t>
  </si>
  <si>
    <t>5#-1AP3</t>
  </si>
  <si>
    <t>研发中心1层</t>
  </si>
  <si>
    <t>5#-1AN</t>
  </si>
  <si>
    <t>张锦川</t>
  </si>
  <si>
    <t>研发中心109</t>
  </si>
  <si>
    <t>一层总面积</t>
  </si>
  <si>
    <t>一层总金额</t>
  </si>
  <si>
    <t>5#-1层照明1AM</t>
  </si>
  <si>
    <t>5#地下室1-7</t>
  </si>
  <si>
    <t>研发中心410</t>
  </si>
  <si>
    <t>1</t>
  </si>
  <si>
    <t>5#地下室1-6</t>
  </si>
  <si>
    <t>研发中心424</t>
  </si>
  <si>
    <t>研发中心408</t>
  </si>
  <si>
    <t>陆丹</t>
  </si>
  <si>
    <t>研发中心417</t>
  </si>
  <si>
    <t>5#-一层</t>
  </si>
  <si>
    <t>详情见研发中心比例分摊表</t>
  </si>
  <si>
    <t>四层总面积</t>
  </si>
  <si>
    <t>5#-四层</t>
  </si>
  <si>
    <t>四层总金额</t>
  </si>
  <si>
    <t>5#-五层</t>
  </si>
  <si>
    <t>5#-地下室</t>
  </si>
  <si>
    <t>研发中心5层水电费分摊明细表</t>
  </si>
  <si>
    <t>魏学成</t>
  </si>
  <si>
    <t>5#-102#</t>
  </si>
  <si>
    <t>固态光电</t>
  </si>
  <si>
    <t>5#-110#</t>
  </si>
  <si>
    <t>五层总面积</t>
  </si>
  <si>
    <t>5#-112#</t>
  </si>
  <si>
    <t>五层东金额</t>
  </si>
  <si>
    <t>5#-424#</t>
  </si>
  <si>
    <t>1115072G01</t>
  </si>
  <si>
    <t>程哲</t>
  </si>
  <si>
    <t>研发中心5层水费分摊明细表</t>
  </si>
  <si>
    <t>2025年5月计入</t>
  </si>
  <si>
    <t>5#-四层南（大屏）4AP3</t>
  </si>
  <si>
    <t>纳米光电子</t>
  </si>
  <si>
    <t>5#-108#</t>
  </si>
  <si>
    <t>五层西金额</t>
  </si>
  <si>
    <t>5#-113#</t>
  </si>
  <si>
    <t>光电子材料与器件</t>
  </si>
  <si>
    <t>5#-109#</t>
  </si>
  <si>
    <t>5#-3AP1</t>
  </si>
  <si>
    <t>5#-3AP2</t>
  </si>
  <si>
    <t>杨涛</t>
  </si>
  <si>
    <t>5#-3AP3</t>
  </si>
  <si>
    <t>陈涌海</t>
  </si>
  <si>
    <t>5#-3AP4</t>
  </si>
  <si>
    <t>赵玲娟</t>
  </si>
  <si>
    <t>5#-3AP5</t>
  </si>
  <si>
    <t>刘峰奇</t>
  </si>
  <si>
    <t>5#-3AN2风机</t>
  </si>
  <si>
    <t>共用</t>
  </si>
  <si>
    <t>5#-3AM照明</t>
  </si>
  <si>
    <t>5#-3层水</t>
  </si>
  <si>
    <t>负责人
A组 郑婉华</t>
  </si>
  <si>
    <t>张彬林</t>
  </si>
  <si>
    <t>1#-313</t>
  </si>
  <si>
    <t>1#-313F</t>
  </si>
  <si>
    <t>P3-4</t>
  </si>
  <si>
    <t>1#-310L</t>
  </si>
  <si>
    <t>杜云</t>
  </si>
  <si>
    <t>1#-310C</t>
  </si>
  <si>
    <t>1#-424#</t>
  </si>
  <si>
    <t>1#-421</t>
  </si>
  <si>
    <t>1#-623A</t>
  </si>
  <si>
    <t>5#-2AP1</t>
  </si>
  <si>
    <t>5#-2AP2</t>
  </si>
  <si>
    <t>5#-2AP3</t>
  </si>
  <si>
    <t>5#-2AP4</t>
  </si>
  <si>
    <t>5#-2AP5照明</t>
  </si>
  <si>
    <t>5#-101</t>
  </si>
  <si>
    <t>5#-408</t>
  </si>
  <si>
    <t>5#5F西 楼道</t>
  </si>
  <si>
    <t>单晶楼西</t>
  </si>
  <si>
    <t>上次余额</t>
  </si>
  <si>
    <t>2024.6.4</t>
  </si>
  <si>
    <t>本次余额</t>
  </si>
  <si>
    <t>5# 楼公用</t>
  </si>
  <si>
    <t>2024年下半年水电费（光电子材料与器件实验室）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</si>
  <si>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A组（李明）</t>
    </r>
  </si>
  <si>
    <t>Y74JJ00034</t>
  </si>
  <si>
    <t>李明</t>
  </si>
  <si>
    <t>朱晓宏/4723</t>
  </si>
  <si>
    <t>1#-212</t>
  </si>
  <si>
    <t>1#-213</t>
  </si>
  <si>
    <t>1#-215</t>
  </si>
  <si>
    <t>1#-217</t>
  </si>
  <si>
    <t>1#-219</t>
  </si>
  <si>
    <t>1#-220</t>
  </si>
  <si>
    <t>1#-221</t>
  </si>
  <si>
    <t>05年堵</t>
  </si>
  <si>
    <t>1#-223</t>
  </si>
  <si>
    <t>1#-225</t>
  </si>
  <si>
    <t>1#-226</t>
  </si>
  <si>
    <t>1#-228</t>
  </si>
  <si>
    <t>1#-230A</t>
  </si>
  <si>
    <t>与226、228共用</t>
  </si>
  <si>
    <t>9#154-155</t>
  </si>
  <si>
    <t>岳世忠、赵洸铭</t>
  </si>
  <si>
    <t>2#-4层西南</t>
  </si>
  <si>
    <t>2#-4层西北</t>
  </si>
  <si>
    <t>负责人 
B组（陆丹）</t>
  </si>
  <si>
    <t>李颖迪</t>
  </si>
  <si>
    <t>1#-102A</t>
  </si>
  <si>
    <t>潘教清</t>
  </si>
  <si>
    <t>1#-108内</t>
  </si>
  <si>
    <t>1#-109N</t>
  </si>
  <si>
    <t>1#-109外#</t>
  </si>
  <si>
    <t>1#111</t>
  </si>
  <si>
    <t>1#111F</t>
  </si>
  <si>
    <t>1#-326A</t>
  </si>
  <si>
    <t>1#-328</t>
  </si>
  <si>
    <t>1#-515</t>
  </si>
  <si>
    <t>房间号李颖迪</t>
  </si>
  <si>
    <t>负责人
B组陆丹</t>
  </si>
  <si>
    <t>1#-302</t>
  </si>
  <si>
    <t>1#-302F</t>
  </si>
  <si>
    <t>P3-14</t>
  </si>
  <si>
    <t>1#-304#</t>
  </si>
  <si>
    <t>1#-309W</t>
  </si>
  <si>
    <t>1#-309I</t>
  </si>
  <si>
    <t>1#-309F</t>
  </si>
  <si>
    <t>P3-7</t>
  </si>
  <si>
    <t>P3-9</t>
  </si>
  <si>
    <t>1#-418#</t>
  </si>
  <si>
    <t>1#-311#</t>
  </si>
  <si>
    <t>5#417</t>
  </si>
  <si>
    <t>见5#楼表</t>
  </si>
  <si>
    <t>5#楼-公共费用</t>
  </si>
  <si>
    <t>风机</t>
  </si>
  <si>
    <t>水</t>
  </si>
  <si>
    <t>1#楼和5#楼合计</t>
  </si>
  <si>
    <t>负责人
C组 谭满清</t>
  </si>
  <si>
    <t>详情见3#楼表</t>
  </si>
  <si>
    <t>负责人 
D组倪海桥</t>
  </si>
  <si>
    <t>2#-114#</t>
  </si>
  <si>
    <t>2#-115#外新</t>
  </si>
  <si>
    <t>2#-115#里</t>
  </si>
  <si>
    <t>2#-113-5F</t>
  </si>
  <si>
    <t>P-2</t>
  </si>
  <si>
    <t>2#-116外#</t>
  </si>
  <si>
    <t>2#-118内</t>
  </si>
  <si>
    <t>2#-118F</t>
  </si>
  <si>
    <t>P-3</t>
  </si>
  <si>
    <t>2#-208A#</t>
  </si>
  <si>
    <t>2#-305#</t>
  </si>
  <si>
    <t>吴东海</t>
  </si>
  <si>
    <t>2#-312#</t>
  </si>
  <si>
    <t>2#-407#</t>
  </si>
  <si>
    <t>1#-407B</t>
  </si>
  <si>
    <t>2#-508#</t>
  </si>
  <si>
    <t>3#-314B#</t>
  </si>
  <si>
    <t>3#-314A#</t>
  </si>
  <si>
    <t>2#-413#外</t>
  </si>
  <si>
    <t>张宇</t>
  </si>
  <si>
    <t>2#-413#内</t>
  </si>
  <si>
    <t>牛智川+张宇合计</t>
  </si>
  <si>
    <t>负责人 
E组黄北举</t>
  </si>
  <si>
    <t>Y74JJ00002</t>
  </si>
  <si>
    <t>覃冰玉</t>
  </si>
  <si>
    <t>1#-122</t>
  </si>
  <si>
    <t>黄北举</t>
  </si>
  <si>
    <t>1#-303南</t>
  </si>
  <si>
    <t>1#-303电</t>
  </si>
  <si>
    <t>1#-320外</t>
  </si>
  <si>
    <t>1#-320内</t>
  </si>
  <si>
    <t>1#-517</t>
  </si>
  <si>
    <t>3#-311</t>
  </si>
  <si>
    <t>并负担Q组3#307#50%</t>
  </si>
  <si>
    <t>刘鸣</t>
  </si>
  <si>
    <t>共计支出</t>
  </si>
  <si>
    <t>负责人
F组 杨跃德</t>
  </si>
  <si>
    <t>1#-210</t>
  </si>
  <si>
    <t>韩勤</t>
  </si>
  <si>
    <t>1#202C</t>
  </si>
  <si>
    <t>1#-111A</t>
  </si>
  <si>
    <t>1#210A</t>
  </si>
  <si>
    <t>1#-303A</t>
  </si>
  <si>
    <t>1#-301F</t>
  </si>
  <si>
    <t>P3-16</t>
  </si>
  <si>
    <t>P3-17</t>
  </si>
  <si>
    <t>1#-520#</t>
  </si>
  <si>
    <t xml:space="preserve">                                                                                                                                 </t>
  </si>
  <si>
    <t>1#-522#</t>
  </si>
  <si>
    <t>1#-526#</t>
  </si>
  <si>
    <t>1#-528#中</t>
  </si>
  <si>
    <t>1#-528#下</t>
  </si>
  <si>
    <t>1#-527#</t>
  </si>
  <si>
    <t>1#-527F#</t>
  </si>
  <si>
    <t>P5-2</t>
  </si>
  <si>
    <t>1#-618#</t>
  </si>
  <si>
    <t>1#-620#</t>
  </si>
  <si>
    <t>1#-622#</t>
  </si>
  <si>
    <t>1#-624#</t>
  </si>
  <si>
    <t>1#-626#东</t>
  </si>
  <si>
    <t>1#-626#西</t>
  </si>
  <si>
    <t>共计</t>
  </si>
  <si>
    <t>Y775010000</t>
  </si>
  <si>
    <t>1#-230</t>
  </si>
  <si>
    <t>杜云杨跃德</t>
  </si>
  <si>
    <t>1#-305</t>
  </si>
  <si>
    <t>杨跃德</t>
  </si>
  <si>
    <t>1#-305F</t>
  </si>
  <si>
    <t>P3-12</t>
  </si>
  <si>
    <t>1#-324</t>
  </si>
  <si>
    <t>1#-321</t>
  </si>
  <si>
    <t>1#-325</t>
  </si>
  <si>
    <t>1#-327</t>
  </si>
  <si>
    <t>1#-330</t>
  </si>
  <si>
    <t>1#-317</t>
  </si>
  <si>
    <t>负责人
G组 李智勇</t>
  </si>
  <si>
    <t>110105ZK01</t>
  </si>
  <si>
    <t>2#-太阳能</t>
  </si>
  <si>
    <t>李运涛</t>
  </si>
  <si>
    <t>1#-507A</t>
  </si>
  <si>
    <t>1#-507</t>
  </si>
  <si>
    <t>1#-508</t>
  </si>
  <si>
    <t>1#-509</t>
  </si>
  <si>
    <t>负责人
H组 安俊明</t>
  </si>
  <si>
    <t>1#-218</t>
  </si>
  <si>
    <t>安俊明</t>
  </si>
  <si>
    <t>1#-318</t>
  </si>
  <si>
    <t>1#-204</t>
  </si>
  <si>
    <t>1#-322</t>
  </si>
  <si>
    <t>1#-420A</t>
  </si>
  <si>
    <t>4#-106</t>
  </si>
  <si>
    <t>Y38a021000</t>
  </si>
  <si>
    <t>负责人
I组 刘安金</t>
  </si>
  <si>
    <t>光电子</t>
  </si>
  <si>
    <t>1#-202A</t>
  </si>
  <si>
    <t>1#616B</t>
  </si>
  <si>
    <t>1#-503</t>
  </si>
  <si>
    <t>陈少武</t>
  </si>
  <si>
    <t>1#505</t>
  </si>
  <si>
    <t>1#-506A</t>
  </si>
  <si>
    <t>Y17e010000</t>
  </si>
  <si>
    <t>1#-302A</t>
  </si>
  <si>
    <t>许兴胜</t>
  </si>
  <si>
    <t>1#-307</t>
  </si>
  <si>
    <t>1#-307F</t>
  </si>
  <si>
    <t>P3-10</t>
  </si>
  <si>
    <t>1#-516A</t>
  </si>
  <si>
    <t>1#-308</t>
  </si>
  <si>
    <t>1#-308F</t>
  </si>
  <si>
    <t>P3-8</t>
  </si>
  <si>
    <t>负责人
J组 成步文</t>
  </si>
  <si>
    <t>郑军</t>
  </si>
  <si>
    <t>1#-201</t>
  </si>
  <si>
    <t>成步文</t>
  </si>
  <si>
    <t>1#-203南</t>
  </si>
  <si>
    <t>1#-203东</t>
  </si>
  <si>
    <t>1#-203F</t>
  </si>
  <si>
    <t>P2-7</t>
  </si>
  <si>
    <t>P2-8</t>
  </si>
  <si>
    <t>1#-203A</t>
  </si>
  <si>
    <t>1#-205</t>
  </si>
  <si>
    <t>1#-205F</t>
  </si>
  <si>
    <t>P2-6</t>
  </si>
  <si>
    <t>1#-216</t>
  </si>
  <si>
    <t>1#-221A</t>
  </si>
  <si>
    <t>1#-332</t>
  </si>
  <si>
    <t>1#-503A</t>
  </si>
  <si>
    <t>1#-504新</t>
  </si>
  <si>
    <t>1#-506</t>
  </si>
  <si>
    <t>2#209南</t>
  </si>
  <si>
    <t>2#209成</t>
  </si>
  <si>
    <t>1#-301A</t>
  </si>
  <si>
    <t>1#-405B</t>
  </si>
  <si>
    <t>1#-502</t>
  </si>
  <si>
    <t>本次预存</t>
  </si>
  <si>
    <t>2024.8.21</t>
  </si>
  <si>
    <t>负责人
K组 谢亮</t>
  </si>
  <si>
    <t>1#-208</t>
  </si>
  <si>
    <t>谢亮</t>
  </si>
  <si>
    <t>9#-138/146</t>
  </si>
  <si>
    <t>9#-141/151</t>
  </si>
  <si>
    <t>1#-709</t>
  </si>
  <si>
    <t>负责人
L组 张冶金</t>
  </si>
  <si>
    <t>1#-403#</t>
  </si>
  <si>
    <t>张冶金</t>
  </si>
  <si>
    <t>1#-406A#</t>
  </si>
  <si>
    <t>1#-408#</t>
  </si>
  <si>
    <t>2#-224#</t>
  </si>
  <si>
    <t>2#-209N#</t>
  </si>
  <si>
    <t>2024.7.1</t>
  </si>
  <si>
    <t>2024.9.27</t>
  </si>
  <si>
    <t>E3JK310006</t>
  </si>
  <si>
    <t>负责人
M组 薛春来</t>
  </si>
  <si>
    <t>从慧  胡傲</t>
  </si>
  <si>
    <t>1#-432#</t>
  </si>
  <si>
    <t>薛春来</t>
  </si>
  <si>
    <t>1#-102#</t>
  </si>
  <si>
    <t>1#-102机房</t>
  </si>
  <si>
    <t>1#-102F#</t>
  </si>
  <si>
    <t>P1-8</t>
  </si>
  <si>
    <t>4#-208#</t>
  </si>
  <si>
    <t>1#-101A#</t>
  </si>
  <si>
    <t>E272020001</t>
  </si>
  <si>
    <t>2024.7.12</t>
  </si>
  <si>
    <t>E3JK050001</t>
  </si>
  <si>
    <t>王钇心</t>
  </si>
  <si>
    <t>2024.8.14</t>
  </si>
  <si>
    <t>负责人
N 杨林</t>
  </si>
  <si>
    <t>4044付鑫</t>
  </si>
  <si>
    <t>1#-613外</t>
  </si>
  <si>
    <t>杨林</t>
  </si>
  <si>
    <t>1#-613内</t>
  </si>
  <si>
    <t>1#-613F</t>
  </si>
  <si>
    <t>P6-12</t>
  </si>
  <si>
    <t>1#-605#</t>
  </si>
  <si>
    <t>1#-605F#</t>
  </si>
  <si>
    <t>P6-17</t>
  </si>
  <si>
    <t>1#607A</t>
  </si>
  <si>
    <t>1#-608#</t>
  </si>
  <si>
    <t>负责人
O组  杨华</t>
  </si>
  <si>
    <t>贾政恺</t>
  </si>
  <si>
    <t>1#210B</t>
  </si>
  <si>
    <t>杨华</t>
  </si>
  <si>
    <t>9#149</t>
  </si>
  <si>
    <t>负责人
P组  汪林望</t>
  </si>
  <si>
    <t>贾萌</t>
  </si>
  <si>
    <t>2#-504C
包含501，502</t>
  </si>
  <si>
    <t>汪林望</t>
  </si>
  <si>
    <t>负责人
R组  李钊</t>
  </si>
  <si>
    <t>李钊</t>
  </si>
  <si>
    <t>1#-602</t>
  </si>
  <si>
    <t>1#-603</t>
  </si>
  <si>
    <t>1#-604</t>
  </si>
  <si>
    <t>1#-604F</t>
  </si>
  <si>
    <t>P6-13</t>
  </si>
  <si>
    <t>1#-607</t>
  </si>
  <si>
    <t>1#-609</t>
  </si>
  <si>
    <t>1#-609F</t>
  </si>
  <si>
    <t>P6-15</t>
  </si>
  <si>
    <t>1#-609外</t>
  </si>
  <si>
    <t>1#-609内</t>
  </si>
  <si>
    <t>1#-609A</t>
  </si>
  <si>
    <t>新</t>
  </si>
  <si>
    <t>1#-610</t>
  </si>
  <si>
    <t>1#-611</t>
  </si>
  <si>
    <t>1#-623</t>
  </si>
  <si>
    <t>负责人
S组  杨晓红</t>
  </si>
  <si>
    <t>Eofy030001</t>
  </si>
  <si>
    <t>1#-202</t>
  </si>
  <si>
    <t>杨晓红</t>
  </si>
  <si>
    <t>1#-207</t>
  </si>
  <si>
    <t>1#-312</t>
  </si>
  <si>
    <t>2024年下半年水电费（半导体物理实验室）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</si>
  <si>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A组（王开友）</t>
    </r>
  </si>
  <si>
    <t>赵祎诗</t>
  </si>
  <si>
    <t>17#-106#</t>
  </si>
  <si>
    <t>王开友</t>
  </si>
  <si>
    <t>2#-218#</t>
  </si>
  <si>
    <t>2#-504D</t>
  </si>
  <si>
    <t>2#-503B#</t>
  </si>
  <si>
    <t>物业东原工厂</t>
  </si>
  <si>
    <t>1#-405AN</t>
  </si>
  <si>
    <t>张菁</t>
  </si>
  <si>
    <t>2#-503A#</t>
  </si>
  <si>
    <t>黄雨青</t>
  </si>
  <si>
    <t>2#-304#</t>
  </si>
  <si>
    <t>2#-310#</t>
  </si>
  <si>
    <t>2#-317-3-5#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</si>
  <si>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B组（魏钟鸣）</t>
    </r>
  </si>
  <si>
    <t>文宏玉</t>
  </si>
  <si>
    <t>2#-303B#左</t>
  </si>
  <si>
    <t>武海斌</t>
  </si>
  <si>
    <t>2#-303B#中</t>
  </si>
  <si>
    <t>2#-303B#右</t>
  </si>
  <si>
    <t>2#-510A#内</t>
  </si>
  <si>
    <t>2#-510A#外</t>
  </si>
  <si>
    <t>2#-514-18#</t>
  </si>
  <si>
    <t>7#2层</t>
  </si>
  <si>
    <t>魏钟鸣</t>
  </si>
  <si>
    <t>2024.7.5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</si>
  <si>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C组（娄文凯）</t>
    </r>
  </si>
  <si>
    <t>2#-510#</t>
  </si>
  <si>
    <t xml:space="preserve">常凯 </t>
  </si>
  <si>
    <t>2#301</t>
  </si>
  <si>
    <t>张东</t>
  </si>
  <si>
    <t>食堂三层</t>
  </si>
  <si>
    <t>2#-216#</t>
  </si>
  <si>
    <t>张新惠</t>
  </si>
  <si>
    <t>2#-313-317#</t>
  </si>
  <si>
    <t>2#-415#A-B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</si>
  <si>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D组（刘力源）</t>
    </r>
  </si>
  <si>
    <t>Y6FY020000</t>
  </si>
  <si>
    <t>9#-159#</t>
  </si>
  <si>
    <t>刘力源</t>
  </si>
  <si>
    <t>2#-220A#</t>
  </si>
  <si>
    <t>吴南健</t>
  </si>
  <si>
    <t>9#134</t>
  </si>
  <si>
    <t>9#136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</si>
  <si>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E组（骆军委）</t>
    </r>
  </si>
  <si>
    <t>2#-505</t>
  </si>
  <si>
    <t>骆军委</t>
  </si>
  <si>
    <t>2#-505#A东</t>
  </si>
  <si>
    <t>2#-507#</t>
  </si>
  <si>
    <t>2#-六层东机房</t>
  </si>
  <si>
    <t>12#原物业</t>
  </si>
  <si>
    <t>2023.11.1</t>
  </si>
  <si>
    <t>Y912060002</t>
  </si>
  <si>
    <t>E375020002</t>
  </si>
  <si>
    <t>2#-319#</t>
  </si>
  <si>
    <t>2#-321N</t>
  </si>
  <si>
    <t>2#-325#</t>
  </si>
  <si>
    <t>2#-327#</t>
  </si>
  <si>
    <t>2#-326#</t>
  </si>
  <si>
    <t>2#-328#</t>
  </si>
  <si>
    <t>2#-329w#</t>
  </si>
  <si>
    <t>2#-329n#</t>
  </si>
  <si>
    <t>食堂三层311房间的各半</t>
  </si>
  <si>
    <t>图书馆二层</t>
  </si>
  <si>
    <t>电表1</t>
  </si>
  <si>
    <t>电表2</t>
  </si>
  <si>
    <t>7#-二层</t>
  </si>
  <si>
    <t>半导体物理实验室</t>
  </si>
  <si>
    <t>7#-二层热水器</t>
  </si>
  <si>
    <t>减去热水器</t>
  </si>
  <si>
    <t>Y912010000</t>
  </si>
  <si>
    <t>2#-231A</t>
  </si>
  <si>
    <t>窦秀明</t>
  </si>
  <si>
    <t>2#-310A#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</si>
  <si>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F组（谭平恒）</t>
    </r>
  </si>
  <si>
    <t>E27X011003</t>
  </si>
  <si>
    <t>2#-307/309#</t>
  </si>
  <si>
    <t>谭平恒</t>
  </si>
  <si>
    <t>2#-318#</t>
  </si>
  <si>
    <t>2#-410</t>
  </si>
  <si>
    <t>2#-417</t>
  </si>
  <si>
    <t>2#-311#</t>
  </si>
  <si>
    <t>张昕</t>
  </si>
  <si>
    <t>2#-513</t>
  </si>
  <si>
    <t>E17RTD0101</t>
  </si>
  <si>
    <t>张俊</t>
  </si>
  <si>
    <t>2#-二层东水站北</t>
  </si>
  <si>
    <t>2#-414#A-B</t>
  </si>
  <si>
    <t>2#-418、419#</t>
  </si>
  <si>
    <t>2#-509/511</t>
  </si>
  <si>
    <t>史衍猛</t>
  </si>
  <si>
    <t>2#-308#</t>
  </si>
  <si>
    <t>1#116-118</t>
  </si>
  <si>
    <t>林妙玲</t>
  </si>
  <si>
    <t>吴江滨</t>
  </si>
  <si>
    <t>2#220</t>
  </si>
  <si>
    <t>2#-506#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</si>
  <si>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G组（王丽丽）</t>
    </r>
  </si>
  <si>
    <t>1#-318A#</t>
  </si>
  <si>
    <t>王丽丽</t>
  </si>
  <si>
    <t>2#-229新装</t>
  </si>
  <si>
    <t>2#-504#</t>
  </si>
  <si>
    <t>2#-504内 新装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</si>
  <si>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H组（魏大海）</t>
    </r>
  </si>
  <si>
    <t>2#-113#</t>
  </si>
  <si>
    <t>魏大海</t>
  </si>
  <si>
    <t>2#-113-5F   P-2</t>
  </si>
  <si>
    <t>2#-111#北</t>
  </si>
  <si>
    <t>2#-111#南</t>
  </si>
  <si>
    <t>2#-220#</t>
  </si>
  <si>
    <t>2#-515#</t>
  </si>
  <si>
    <t>2#-4N3-1</t>
  </si>
  <si>
    <t>2#-231W</t>
  </si>
  <si>
    <t>2#-231F#   P25</t>
  </si>
  <si>
    <t>3#-101#</t>
  </si>
  <si>
    <t>以上合计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</si>
  <si>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I组（申超）</t>
    </r>
  </si>
  <si>
    <t>申超</t>
  </si>
  <si>
    <t>2#-302#</t>
  </si>
  <si>
    <t>2#-306#</t>
  </si>
  <si>
    <t>2#-314#</t>
  </si>
  <si>
    <t>2#-320#</t>
  </si>
  <si>
    <t>2#-321#A</t>
  </si>
  <si>
    <t>2#-321#A东</t>
  </si>
  <si>
    <t>2#-108#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</si>
  <si>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J组（朱礼军）</t>
    </r>
  </si>
  <si>
    <t>1#-306#东</t>
  </si>
  <si>
    <t>1#-306#西</t>
  </si>
  <si>
    <t>食堂三层309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</si>
  <si>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K组（武荣庭）</t>
    </r>
  </si>
  <si>
    <t>18#建筑北</t>
  </si>
  <si>
    <t>13#建筑北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</si>
  <si>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J组（袁国栋）</t>
    </r>
  </si>
  <si>
    <t>食堂三层311房间的一半</t>
  </si>
  <si>
    <t>1#-117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</si>
  <si>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M组（张兴旺）</t>
    </r>
  </si>
  <si>
    <t>2#-120西</t>
  </si>
  <si>
    <t>张兴旺</t>
  </si>
  <si>
    <t>2#-120东</t>
  </si>
  <si>
    <t>2#-120F   P-4</t>
  </si>
  <si>
    <t>2#-221</t>
  </si>
  <si>
    <t>2#-223</t>
  </si>
  <si>
    <t>2#-225</t>
  </si>
  <si>
    <t>2#-226#</t>
  </si>
  <si>
    <t>2#-228</t>
  </si>
  <si>
    <t>2#-228F   P-6</t>
  </si>
  <si>
    <t>2#-230W</t>
  </si>
  <si>
    <t>5#-地下室（原全固态）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</si>
  <si>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N组（刘兴昉）</t>
    </r>
  </si>
  <si>
    <t>元/度</t>
  </si>
  <si>
    <t>王欣</t>
  </si>
  <si>
    <t>北方基地外 101A外</t>
  </si>
  <si>
    <t>刘兴昉</t>
  </si>
  <si>
    <t>2#-101</t>
  </si>
  <si>
    <t>2#-107</t>
  </si>
  <si>
    <t>2#-208</t>
  </si>
  <si>
    <t>2#-211</t>
  </si>
  <si>
    <t>2#-212</t>
  </si>
  <si>
    <t>2#-214</t>
  </si>
  <si>
    <t>2#-217</t>
  </si>
  <si>
    <t>2#-232</t>
  </si>
  <si>
    <t>16#-03北1（柜外挂）</t>
  </si>
  <si>
    <t>16#-03北2（内上S）</t>
  </si>
  <si>
    <t>16#-05</t>
  </si>
  <si>
    <t>2#-210</t>
  </si>
  <si>
    <r>
      <rPr>
        <sz val="12"/>
        <color theme="1"/>
        <rFont val="宋体"/>
        <charset val="134"/>
      </rPr>
      <t>负责人</t>
    </r>
    <r>
      <rPr>
        <sz val="10"/>
        <color theme="1"/>
        <rFont val="宋体"/>
        <charset val="134"/>
      </rPr>
      <t xml:space="preserve">
O组（游经碧）</t>
    </r>
  </si>
  <si>
    <t>E07X011003</t>
  </si>
  <si>
    <t>1#-416</t>
  </si>
  <si>
    <t>游经碧</t>
  </si>
  <si>
    <t>1#-614A</t>
  </si>
  <si>
    <t>1#-621</t>
  </si>
  <si>
    <t>1#-625</t>
  </si>
  <si>
    <t>1#-627</t>
  </si>
  <si>
    <t>E0JK180001</t>
  </si>
  <si>
    <t>2024.10.28</t>
  </si>
  <si>
    <t>2024年下半年水电费（固态光电信息技术实验室）</t>
  </si>
  <si>
    <t>1#-423</t>
  </si>
  <si>
    <t>5#5F西 3#</t>
  </si>
  <si>
    <t>负责人
B组李文昌</t>
  </si>
  <si>
    <t>田雪薇</t>
  </si>
  <si>
    <t>发邮件</t>
  </si>
  <si>
    <t>1#-404#外</t>
  </si>
  <si>
    <t>鉴海防</t>
  </si>
  <si>
    <t>1#603</t>
  </si>
  <si>
    <t>1#-617</t>
  </si>
  <si>
    <t>1#-411#</t>
  </si>
  <si>
    <t>1#-413</t>
  </si>
  <si>
    <t>1#-415#外</t>
  </si>
  <si>
    <t>1#-415#内</t>
  </si>
  <si>
    <t>1#-414#</t>
  </si>
  <si>
    <t>1#-418A</t>
  </si>
  <si>
    <t>1#8层实验室</t>
  </si>
  <si>
    <t>5#5F西 2#</t>
  </si>
  <si>
    <t>5#5层西 1#</t>
  </si>
  <si>
    <t>明细见5#楼表</t>
  </si>
  <si>
    <t>3#-315#水房南</t>
  </si>
  <si>
    <t>负责人
C组张韵</t>
  </si>
  <si>
    <t>5#1AP1</t>
  </si>
  <si>
    <t>1#115</t>
  </si>
  <si>
    <t>1#119</t>
  </si>
  <si>
    <t>负责人
D组张锦川</t>
  </si>
  <si>
    <t>王利军</t>
  </si>
  <si>
    <t>2#-103</t>
  </si>
  <si>
    <t>2#-104北东</t>
  </si>
  <si>
    <t>2#-104北西</t>
  </si>
  <si>
    <t>2#-104南</t>
  </si>
  <si>
    <t>2#-110</t>
  </si>
  <si>
    <t>2#-117-9西</t>
  </si>
  <si>
    <t>2#-117-9东</t>
  </si>
  <si>
    <t>2#-117F</t>
  </si>
  <si>
    <t>P-1</t>
  </si>
  <si>
    <t>2#-121A</t>
  </si>
  <si>
    <t>2#-219</t>
  </si>
  <si>
    <t>2#楼和5#楼合计</t>
  </si>
  <si>
    <t>2#-121</t>
  </si>
  <si>
    <t>1#616</t>
  </si>
  <si>
    <t>陈思铭</t>
  </si>
  <si>
    <t>1#-427A</t>
  </si>
  <si>
    <t>2#-235</t>
  </si>
  <si>
    <t>2#-237</t>
  </si>
  <si>
    <t xml:space="preserve"> 电费 </t>
  </si>
  <si>
    <t xml:space="preserve"> 合计 </t>
  </si>
  <si>
    <t>4#-105A</t>
  </si>
  <si>
    <t>金鹏</t>
  </si>
  <si>
    <t>4#-107</t>
  </si>
  <si>
    <t>4#-209</t>
  </si>
  <si>
    <t>4#-210</t>
  </si>
  <si>
    <t>2#-102</t>
  </si>
  <si>
    <t>徐波/赵超</t>
  </si>
  <si>
    <t>2#-112</t>
  </si>
  <si>
    <t>2#-233</t>
  </si>
  <si>
    <t>1#-311A</t>
  </si>
  <si>
    <t>1#-612新</t>
  </si>
  <si>
    <t>王智杰/刘孔</t>
  </si>
  <si>
    <t>1#-612F</t>
  </si>
  <si>
    <t>P6-14</t>
  </si>
  <si>
    <t>1#-612旧</t>
  </si>
  <si>
    <t>1#-615</t>
  </si>
  <si>
    <t>1#-615F</t>
  </si>
  <si>
    <t>P6-11</t>
  </si>
  <si>
    <t>2#-227</t>
  </si>
  <si>
    <t>3#楼-公共费用</t>
  </si>
  <si>
    <t>见3#楼表</t>
  </si>
  <si>
    <t>、</t>
  </si>
  <si>
    <t>E0H2010000</t>
  </si>
  <si>
    <t>张艳华</t>
  </si>
  <si>
    <t>马文全</t>
  </si>
  <si>
    <t>1#-406B#</t>
  </si>
  <si>
    <t>2#-209北#</t>
  </si>
  <si>
    <t>1#-407A#</t>
  </si>
  <si>
    <t>房间号 4026</t>
  </si>
  <si>
    <t>1#-110</t>
  </si>
  <si>
    <t>刘俊岐</t>
  </si>
  <si>
    <t>1#-110#外</t>
  </si>
  <si>
    <t>房间号 4</t>
  </si>
  <si>
    <t>食堂3层307</t>
  </si>
  <si>
    <t>见公寓栏</t>
  </si>
  <si>
    <t>Y6FY130001</t>
  </si>
  <si>
    <t>1#-402B#</t>
  </si>
  <si>
    <t>杨晓光</t>
  </si>
  <si>
    <t>1#-409</t>
  </si>
  <si>
    <t>1#-412</t>
  </si>
  <si>
    <t>吕尊仁</t>
  </si>
  <si>
    <t>负责人
E组赵德钢</t>
  </si>
  <si>
    <t>史永生</t>
  </si>
  <si>
    <t>1#-101#</t>
  </si>
  <si>
    <t>赵德刚</t>
  </si>
  <si>
    <t>1#-105#A</t>
  </si>
  <si>
    <t>1#-105#B</t>
  </si>
  <si>
    <t>1#-107内</t>
  </si>
  <si>
    <t>1#-107外</t>
  </si>
  <si>
    <t>1#-110A</t>
  </si>
  <si>
    <t>1#-207A#</t>
  </si>
  <si>
    <t>1#-209#</t>
  </si>
  <si>
    <t>1#-214#</t>
  </si>
  <si>
    <t>1#-303AF</t>
  </si>
  <si>
    <t>4#-204#</t>
  </si>
  <si>
    <t>4#-206#</t>
  </si>
  <si>
    <t>4#-207</t>
  </si>
  <si>
    <t>4#-208A#</t>
  </si>
  <si>
    <t>负责人
F组薛春来</t>
  </si>
  <si>
    <t>1#-524#</t>
  </si>
  <si>
    <t>1#-527、529</t>
  </si>
  <si>
    <t>负责人
G组李响</t>
  </si>
  <si>
    <t>2#1层东（水站机房）</t>
  </si>
  <si>
    <t>负责人
H组沈桂英</t>
  </si>
  <si>
    <t>E2h1020m00</t>
  </si>
  <si>
    <t>王艳</t>
  </si>
  <si>
    <t>1#-单晶楼3（东）</t>
  </si>
  <si>
    <t>沈桂英</t>
  </si>
  <si>
    <t>1#-111</t>
  </si>
  <si>
    <t>1#-111F</t>
  </si>
  <si>
    <t>P1-6</t>
  </si>
  <si>
    <t>1#-115中</t>
  </si>
  <si>
    <t>1#-115东</t>
  </si>
  <si>
    <t>1#-115#西</t>
  </si>
  <si>
    <t>1#-115F</t>
  </si>
  <si>
    <t>P1-4</t>
  </si>
  <si>
    <t>1#-117F</t>
  </si>
  <si>
    <t>P1-3</t>
  </si>
  <si>
    <t>1#-116-118</t>
  </si>
  <si>
    <t>1#-120</t>
  </si>
  <si>
    <t>1#-120F</t>
  </si>
  <si>
    <t>P1-5</t>
  </si>
  <si>
    <t>1#-120A</t>
  </si>
  <si>
    <t>1#-124</t>
  </si>
  <si>
    <t>1#-126F</t>
  </si>
  <si>
    <t>P1-1-2</t>
  </si>
  <si>
    <t>9#155</t>
  </si>
  <si>
    <t>16#-03W</t>
  </si>
  <si>
    <t>16#-03N</t>
  </si>
  <si>
    <t>负责人
I组肖红领</t>
  </si>
  <si>
    <t>E2JK020001</t>
  </si>
  <si>
    <t>2#-北方L内</t>
  </si>
  <si>
    <t>肖红领 王晓亮</t>
  </si>
  <si>
    <t>2#-213新表</t>
  </si>
  <si>
    <t>肖红领</t>
  </si>
  <si>
    <t>2#-401南</t>
  </si>
  <si>
    <t>2#-401北</t>
  </si>
  <si>
    <t>2#-4层东</t>
  </si>
  <si>
    <t>1#-601</t>
  </si>
  <si>
    <t>1#-606</t>
  </si>
  <si>
    <t>1#608A</t>
  </si>
  <si>
    <t>1#-616A</t>
  </si>
  <si>
    <t>负责人
J组杨少延</t>
  </si>
  <si>
    <t>E1H1110000</t>
  </si>
  <si>
    <t>4#-103</t>
  </si>
  <si>
    <t>4#-203</t>
  </si>
  <si>
    <t>4#-202新</t>
  </si>
  <si>
    <t>17#-103</t>
  </si>
  <si>
    <t>杨瑞</t>
  </si>
  <si>
    <t>负责人
K组张旭</t>
  </si>
  <si>
    <t>Y74JY00048</t>
  </si>
  <si>
    <t>鲁琳4416</t>
  </si>
  <si>
    <t>张旭</t>
  </si>
  <si>
    <t>1#-315</t>
  </si>
  <si>
    <t>1#-316</t>
  </si>
  <si>
    <t>1#-334</t>
  </si>
  <si>
    <t>3#-307#</t>
  </si>
  <si>
    <t>1#-326</t>
  </si>
  <si>
    <t>负责人
L组裴为华</t>
  </si>
  <si>
    <t>Y74JY00047</t>
  </si>
  <si>
    <t>杨晓伟5009</t>
  </si>
  <si>
    <t>裴为华</t>
  </si>
  <si>
    <t>1#-323</t>
  </si>
  <si>
    <t>1#-523</t>
  </si>
  <si>
    <t>1#-523外</t>
  </si>
  <si>
    <t>1#-524A</t>
  </si>
  <si>
    <t>1#-525</t>
  </si>
  <si>
    <t>1#-525F</t>
  </si>
  <si>
    <t>P5-3</t>
  </si>
  <si>
    <t>3#-309</t>
  </si>
  <si>
    <t>2024年下半年水电费（纳米光电子实验室）</t>
  </si>
  <si>
    <t>责任人
A组徐云</t>
  </si>
  <si>
    <t>吕龙峰</t>
  </si>
  <si>
    <t>2#-4N2</t>
  </si>
  <si>
    <t>2#-4N1</t>
  </si>
  <si>
    <t>2#-118A#</t>
  </si>
  <si>
    <t>2#118</t>
  </si>
  <si>
    <t>2#-4N4</t>
  </si>
  <si>
    <t>1#234</t>
  </si>
  <si>
    <t>1#236</t>
  </si>
  <si>
    <t>7#-冷机</t>
  </si>
  <si>
    <t>WP1</t>
  </si>
  <si>
    <t>7#-风机</t>
  </si>
  <si>
    <t>WP2</t>
  </si>
  <si>
    <t>7#-一层东照</t>
  </si>
  <si>
    <t>WP3</t>
  </si>
  <si>
    <t>7#-一层西</t>
  </si>
  <si>
    <t>D1</t>
  </si>
  <si>
    <t>7#-一层南</t>
  </si>
  <si>
    <t>7#-一层西南</t>
  </si>
  <si>
    <t>17#-105</t>
  </si>
  <si>
    <t>扣减</t>
  </si>
  <si>
    <t>西外水池</t>
  </si>
  <si>
    <t>光电系统</t>
  </si>
  <si>
    <t>1#-410#</t>
  </si>
  <si>
    <t>韦欣</t>
  </si>
  <si>
    <t>2#-4N3-2</t>
  </si>
  <si>
    <t>2#409</t>
  </si>
  <si>
    <t>责任人
B组刘建国</t>
  </si>
  <si>
    <t>5#410</t>
  </si>
  <si>
    <t>5#-四层南（大屏）</t>
  </si>
  <si>
    <t>2024年下半年水电费（人工智能与高速电路实验室）</t>
  </si>
  <si>
    <t>边昳</t>
  </si>
  <si>
    <t>负责人
A组鲁华祥</t>
  </si>
  <si>
    <t>1#-401A-1#</t>
  </si>
  <si>
    <t>1#-401A-2#</t>
  </si>
  <si>
    <t>1#-401B#</t>
  </si>
  <si>
    <t>1#-402A#</t>
  </si>
  <si>
    <t>1#-426#</t>
  </si>
  <si>
    <t>1#-429#</t>
  </si>
  <si>
    <t>1#-430#</t>
  </si>
  <si>
    <t>1#-432A#</t>
  </si>
  <si>
    <t>2022.7.12</t>
  </si>
  <si>
    <t>1#-703#-705#</t>
  </si>
  <si>
    <t>4#-201</t>
  </si>
  <si>
    <t>职工餐厅308</t>
  </si>
  <si>
    <t>负责人
B组李卫军</t>
  </si>
  <si>
    <t>李爽</t>
  </si>
  <si>
    <t>9#-113-120/157#</t>
  </si>
  <si>
    <t>弱电机房</t>
  </si>
  <si>
    <t>食堂三层312</t>
  </si>
  <si>
    <t>负责人
C组曹晓东</t>
  </si>
  <si>
    <t>董雪4198</t>
  </si>
  <si>
    <t>1#-501#</t>
  </si>
  <si>
    <t>曹晓东</t>
  </si>
  <si>
    <t>1#-501#内</t>
  </si>
  <si>
    <t>1#-510</t>
  </si>
  <si>
    <t>1#-511#</t>
  </si>
  <si>
    <t>1#-513#</t>
  </si>
  <si>
    <t>1#-614#</t>
  </si>
  <si>
    <t>2024.7.9</t>
  </si>
  <si>
    <t>2024年下半年水电费（光电系统）</t>
  </si>
  <si>
    <t>负责人
A组刘育梁</t>
  </si>
  <si>
    <t>孟彬彬</t>
  </si>
  <si>
    <t>9#-102/106#</t>
  </si>
  <si>
    <t>李芳</t>
  </si>
  <si>
    <t>9#-101-111</t>
  </si>
  <si>
    <t>1#-516#</t>
  </si>
  <si>
    <t>刘育梁</t>
  </si>
  <si>
    <t>1#-518#</t>
  </si>
  <si>
    <t>孟彬彬4538</t>
  </si>
  <si>
    <t>2#-304A</t>
  </si>
  <si>
    <t>3#-315#B</t>
  </si>
  <si>
    <t>7#-西外水槽</t>
  </si>
  <si>
    <t>负责人
B组李冬梅</t>
  </si>
  <si>
    <t>蓝老师 4933</t>
  </si>
  <si>
    <t>2#-5层西5N2</t>
  </si>
  <si>
    <t>1#-707</t>
  </si>
  <si>
    <t>职工餐厅三层316</t>
  </si>
  <si>
    <t>姚小城</t>
  </si>
  <si>
    <t>2024年下半年水电费（全固态光源实验室）</t>
  </si>
  <si>
    <t>责任人
林学春</t>
  </si>
  <si>
    <t>1#-419#</t>
  </si>
  <si>
    <t>1#-420#</t>
  </si>
  <si>
    <t>1#-425#</t>
  </si>
  <si>
    <t>1#-428#</t>
  </si>
  <si>
    <t>4#-104</t>
  </si>
  <si>
    <t>4#-105B</t>
  </si>
  <si>
    <t>锅炉房西（6#配）</t>
  </si>
  <si>
    <t>刘燕楠</t>
  </si>
  <si>
    <t>详见3#楼表</t>
  </si>
  <si>
    <t>2024年下半年水电费（宽禁带半导体研发中心）</t>
  </si>
  <si>
    <t>责任人
王军喜</t>
  </si>
  <si>
    <t>明细见3#楼栏</t>
  </si>
  <si>
    <t>2024年下半年水电费（光电子工程中心）</t>
  </si>
  <si>
    <t>责任人
刘素平</t>
  </si>
  <si>
    <t>2024年下半年水电费（集成中心）</t>
  </si>
  <si>
    <t>责任人
王晓东</t>
  </si>
  <si>
    <t>刘文亚</t>
  </si>
  <si>
    <t>1#-427</t>
  </si>
  <si>
    <t>杨晋玲</t>
  </si>
  <si>
    <t>1#-436#</t>
  </si>
  <si>
    <t>沈清</t>
  </si>
  <si>
    <t>4#-101新</t>
  </si>
  <si>
    <t>2#-105</t>
  </si>
  <si>
    <t>王晓东</t>
  </si>
  <si>
    <t>13#南侧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</si>
</sst>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 * #,##0_ ;_ * \-#,##0_ ;_ * &quot;-&quot;_ ;_ @_ "/>
    <numFmt numFmtId="43" formatCode="_ * #,##0.00_ ;_ * \-#,##0.00_ ;_ * &quot;-&quot;??_ ;_ @_ "/>
    <numFmt numFmtId="177" formatCode="_ &quot;￥&quot;* #,##0.00_ ;_ &quot;￥&quot;* \-#,##0.00_ ;_ &quot;￥&quot;* &quot;-&quot;??_ ;_ @_ "/>
    <numFmt numFmtId="178" formatCode="0.0_);[Red]\(0.0\)"/>
    <numFmt numFmtId="179" formatCode="0.00_);[Red]\(0.00\)"/>
    <numFmt numFmtId="180" formatCode="#,##0.0_ "/>
    <numFmt numFmtId="181" formatCode="0.00_ "/>
    <numFmt numFmtId="182" formatCode="0_ "/>
    <numFmt numFmtId="183" formatCode="#,##0.00_ "/>
    <numFmt numFmtId="184" formatCode="0_);[Red]\(0\)"/>
    <numFmt numFmtId="185" formatCode="0.0000_ "/>
    <numFmt numFmtId="186" formatCode="0.000_ "/>
    <numFmt numFmtId="187" formatCode="_ * #,##0.00_ ;_ * \-#,##0.00_ ;_ * &quot;-&quot;??.0_ ;_ @_ "/>
    <numFmt numFmtId="188" formatCode="_ * #,##0.00_ ;_ * \-#,##0.00_ ;_ * &quot;-&quot;_ ;_ @_ "/>
  </numFmts>
  <fonts count="53">
    <font>
      <sz val="12"/>
      <name val="宋体"/>
      <charset val="134"/>
    </font>
    <font>
      <sz val="12"/>
      <color rgb="FF000000"/>
      <name val="宋体"/>
      <charset val="134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8"/>
      <color theme="1"/>
      <name val="宋体"/>
      <charset val="134"/>
    </font>
    <font>
      <sz val="10"/>
      <name val="Arial"/>
      <family val="2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b/>
      <sz val="16"/>
      <color theme="1"/>
      <name val="宋体"/>
      <charset val="134"/>
    </font>
    <font>
      <sz val="12"/>
      <color rgb="FF0070C0"/>
      <name val="宋体"/>
      <charset val="134"/>
    </font>
    <font>
      <sz val="12"/>
      <color rgb="FF5181BD"/>
      <name val="宋体"/>
      <charset val="134"/>
    </font>
    <font>
      <sz val="18"/>
      <name val="宋体"/>
      <charset val="134"/>
    </font>
    <font>
      <sz val="12"/>
      <color theme="1"/>
      <name val="宋体"/>
      <charset val="134"/>
      <scheme val="major"/>
    </font>
    <font>
      <sz val="11"/>
      <color theme="1"/>
      <name val="Arial"/>
      <family val="2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2"/>
      <color theme="1"/>
      <name val="宋体"/>
      <charset val="134"/>
    </font>
    <font>
      <b/>
      <sz val="14"/>
      <color theme="1"/>
      <name val="宋体"/>
      <charset val="134"/>
    </font>
    <font>
      <sz val="18"/>
      <color theme="1"/>
      <name val="宋体"/>
      <charset val="134"/>
    </font>
    <font>
      <sz val="11"/>
      <color rgb="FF000000"/>
      <name val="Arial"/>
      <family val="2"/>
    </font>
    <font>
      <u/>
      <sz val="9"/>
      <color rgb="FF0000FF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6"/>
      <color theme="1"/>
      <name val="宋体"/>
      <charset val="134"/>
    </font>
    <font>
      <sz val="11"/>
      <color theme="1"/>
      <name val="仿宋"/>
      <charset val="134"/>
    </font>
    <font>
      <b/>
      <sz val="16"/>
      <name val="宋体"/>
      <charset val="134"/>
    </font>
    <font>
      <b/>
      <sz val="12"/>
      <color indexed="12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1"/>
      <color rgb="FF3D3D3D"/>
      <name val="宋体"/>
      <charset val="134"/>
    </font>
    <font>
      <sz val="16"/>
      <color rgb="FF3D3D3D"/>
      <name val="宋体"/>
      <charset val="134"/>
    </font>
    <font>
      <sz val="12"/>
      <color indexed="10"/>
      <name val="宋体"/>
      <charset val="134"/>
    </font>
    <font>
      <sz val="12"/>
      <color rgb="FFFFFFFF"/>
      <name val="宋体"/>
      <charset val="134"/>
    </font>
    <font>
      <sz val="14"/>
      <name val="宋体"/>
      <charset val="134"/>
    </font>
    <font>
      <sz val="10"/>
      <color rgb="FF0070C0"/>
      <name val="宋体"/>
      <charset val="134"/>
    </font>
    <font>
      <u/>
      <sz val="12"/>
      <color indexed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ahoma"/>
      <family val="2"/>
    </font>
    <font>
      <b/>
      <sz val="9"/>
      <name val="Tahoma"/>
      <family val="2"/>
    </font>
    <font>
      <sz val="12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8">
    <xf numFmtId="0" fontId="0" fillId="0" borderId="0">
      <alignment vertical="center"/>
    </xf>
    <xf numFmtId="43" fontId="52" fillId="0" borderId="0">
      <protection locked="0"/>
    </xf>
    <xf numFmtId="177" fontId="52" fillId="0" borderId="0">
      <protection locked="0"/>
    </xf>
    <xf numFmtId="0" fontId="47" fillId="0" borderId="0">
      <protection locked="0"/>
    </xf>
    <xf numFmtId="0" fontId="52" fillId="0" borderId="0">
      <protection locked="0"/>
    </xf>
    <xf numFmtId="43" fontId="52" fillId="0" borderId="0">
      <protection locked="0"/>
    </xf>
    <xf numFmtId="0" fontId="14" fillId="0" borderId="0">
      <protection locked="0"/>
    </xf>
    <xf numFmtId="0" fontId="52" fillId="0" borderId="0">
      <protection locked="0"/>
    </xf>
  </cellStyleXfs>
  <cellXfs count="392">
    <xf numFmtId="0" fontId="0" fillId="0" borderId="0" xfId="0">
      <alignment vertical="center"/>
    </xf>
    <xf numFmtId="0" fontId="0" fillId="2" borderId="0" xfId="0" applyFont="1" applyFill="1" applyAlignment="1"/>
    <xf numFmtId="0" fontId="0" fillId="3" borderId="0" xfId="0" applyFont="1" applyFill="1" applyAlignment="1"/>
    <xf numFmtId="0" fontId="1" fillId="3" borderId="0" xfId="0" applyFont="1" applyFill="1" applyAlignment="1"/>
    <xf numFmtId="0" fontId="1" fillId="2" borderId="0" xfId="0" applyFont="1" applyFill="1" applyAlignment="1"/>
    <xf numFmtId="0" fontId="0" fillId="0" borderId="0" xfId="0" applyFont="1" applyAlignment="1"/>
    <xf numFmtId="0" fontId="3" fillId="2" borderId="3" xfId="0" applyFont="1" applyFill="1" applyBorder="1" applyAlignment="1"/>
    <xf numFmtId="0" fontId="3" fillId="2" borderId="3" xfId="0" applyFont="1" applyFill="1" applyBorder="1" applyAlignment="1">
      <alignment wrapText="1"/>
    </xf>
    <xf numFmtId="178" fontId="3" fillId="2" borderId="3" xfId="0" applyNumberFormat="1" applyFont="1" applyFill="1" applyBorder="1" applyAlignment="1"/>
    <xf numFmtId="179" fontId="3" fillId="2" borderId="3" xfId="0" applyNumberFormat="1" applyFont="1" applyFill="1" applyBorder="1" applyAlignment="1"/>
    <xf numFmtId="180" fontId="3" fillId="2" borderId="3" xfId="0" applyNumberFormat="1" applyFont="1" applyFill="1" applyBorder="1" applyAlignment="1"/>
    <xf numFmtId="0" fontId="0" fillId="2" borderId="0" xfId="0" applyFill="1">
      <alignment vertical="center"/>
    </xf>
    <xf numFmtId="0" fontId="3" fillId="2" borderId="0" xfId="0" applyFont="1" applyFill="1" applyAlignment="1"/>
    <xf numFmtId="0" fontId="3" fillId="2" borderId="3" xfId="0" applyNumberFormat="1" applyFont="1" applyFill="1" applyBorder="1" applyAlignment="1"/>
    <xf numFmtId="0" fontId="4" fillId="2" borderId="3" xfId="0" applyFont="1" applyFill="1" applyBorder="1" applyAlignment="1">
      <alignment wrapText="1"/>
    </xf>
    <xf numFmtId="0" fontId="4" fillId="2" borderId="3" xfId="0" applyFont="1" applyFill="1" applyBorder="1" applyAlignment="1"/>
    <xf numFmtId="181" fontId="3" fillId="2" borderId="3" xfId="0" applyNumberFormat="1" applyFont="1" applyFill="1" applyBorder="1" applyAlignment="1"/>
    <xf numFmtId="0" fontId="3" fillId="2" borderId="0" xfId="0" applyFont="1" applyFill="1" applyBorder="1" applyAlignment="1"/>
    <xf numFmtId="179" fontId="3" fillId="2" borderId="0" xfId="0" applyNumberFormat="1" applyFont="1" applyFill="1" applyBorder="1" applyAlignment="1"/>
    <xf numFmtId="0" fontId="3" fillId="2" borderId="3" xfId="4" applyFont="1" applyFill="1" applyBorder="1" applyAlignment="1" applyProtection="1"/>
    <xf numFmtId="179" fontId="3" fillId="2" borderId="3" xfId="4" applyNumberFormat="1" applyFont="1" applyFill="1" applyBorder="1" applyAlignment="1" applyProtection="1"/>
    <xf numFmtId="0" fontId="5" fillId="2" borderId="3" xfId="0" applyFont="1" applyFill="1" applyBorder="1" applyAlignment="1"/>
    <xf numFmtId="0" fontId="0" fillId="2" borderId="3" xfId="0" applyFont="1" applyFill="1" applyBorder="1" applyAlignment="1"/>
    <xf numFmtId="0" fontId="6" fillId="2" borderId="3" xfId="0" applyFont="1" applyFill="1" applyBorder="1" applyAlignment="1"/>
    <xf numFmtId="43" fontId="3" fillId="2" borderId="3" xfId="1" applyFont="1" applyFill="1" applyBorder="1" applyAlignment="1" applyProtection="1"/>
    <xf numFmtId="43" fontId="3" fillId="2" borderId="3" xfId="0" applyNumberFormat="1" applyFont="1" applyFill="1" applyBorder="1" applyAlignment="1"/>
    <xf numFmtId="0" fontId="6" fillId="2" borderId="0" xfId="0" applyFont="1" applyFill="1" applyBorder="1" applyAlignment="1"/>
    <xf numFmtId="43" fontId="3" fillId="2" borderId="0" xfId="1" applyFont="1" applyFill="1" applyBorder="1" applyAlignment="1" applyProtection="1"/>
    <xf numFmtId="0" fontId="6" fillId="2" borderId="3" xfId="4" applyFont="1" applyFill="1" applyBorder="1" applyAlignment="1" applyProtection="1"/>
    <xf numFmtId="43" fontId="3" fillId="2" borderId="3" xfId="5" applyFont="1" applyFill="1" applyBorder="1" applyAlignment="1" applyProtection="1"/>
    <xf numFmtId="0" fontId="5" fillId="2" borderId="0" xfId="0" applyFont="1" applyFill="1" applyAlignment="1"/>
    <xf numFmtId="43" fontId="4" fillId="2" borderId="3" xfId="0" applyNumberFormat="1" applyFont="1" applyFill="1" applyBorder="1" applyAlignment="1"/>
    <xf numFmtId="0" fontId="5" fillId="3" borderId="0" xfId="0" applyFont="1" applyFill="1" applyAlignment="1"/>
    <xf numFmtId="0" fontId="0" fillId="2" borderId="3" xfId="0" applyFill="1" applyBorder="1">
      <alignment vertical="center"/>
    </xf>
    <xf numFmtId="182" fontId="3" fillId="2" borderId="3" xfId="0" applyNumberFormat="1" applyFont="1" applyFill="1" applyBorder="1" applyAlignment="1"/>
    <xf numFmtId="179" fontId="4" fillId="2" borderId="3" xfId="0" applyNumberFormat="1" applyFont="1" applyFill="1" applyBorder="1" applyAlignment="1"/>
    <xf numFmtId="0" fontId="4" fillId="2" borderId="3" xfId="0" applyNumberFormat="1" applyFont="1" applyFill="1" applyBorder="1" applyAlignment="1"/>
    <xf numFmtId="181" fontId="4" fillId="2" borderId="3" xfId="0" applyNumberFormat="1" applyFont="1" applyFill="1" applyBorder="1" applyAlignment="1"/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wrapText="1"/>
    </xf>
    <xf numFmtId="43" fontId="4" fillId="2" borderId="3" xfId="1" applyFont="1" applyFill="1" applyBorder="1" applyAlignment="1" applyProtection="1"/>
    <xf numFmtId="0" fontId="4" fillId="2" borderId="3" xfId="0" applyFont="1" applyFill="1" applyBorder="1">
      <alignment vertical="center"/>
    </xf>
    <xf numFmtId="0" fontId="8" fillId="2" borderId="0" xfId="0" applyFont="1" applyFill="1" applyAlignment="1"/>
    <xf numFmtId="0" fontId="9" fillId="2" borderId="1" xfId="0" applyFont="1" applyFill="1" applyBorder="1" applyAlignment="1"/>
    <xf numFmtId="0" fontId="3" fillId="2" borderId="1" xfId="0" applyFont="1" applyFill="1" applyBorder="1" applyAlignment="1"/>
    <xf numFmtId="0" fontId="9" fillId="2" borderId="3" xfId="0" applyFont="1" applyFill="1" applyBorder="1" applyAlignment="1"/>
    <xf numFmtId="179" fontId="9" fillId="2" borderId="3" xfId="0" applyNumberFormat="1" applyFont="1" applyFill="1" applyBorder="1" applyAlignment="1"/>
    <xf numFmtId="179" fontId="0" fillId="2" borderId="3" xfId="0" applyNumberFormat="1" applyFont="1" applyFill="1" applyBorder="1" applyAlignment="1"/>
    <xf numFmtId="0" fontId="10" fillId="2" borderId="3" xfId="0" applyFont="1" applyFill="1" applyBorder="1" applyAlignment="1"/>
    <xf numFmtId="43" fontId="9" fillId="2" borderId="3" xfId="1" applyFont="1" applyFill="1" applyBorder="1" applyAlignment="1" applyProtection="1"/>
    <xf numFmtId="0" fontId="11" fillId="2" borderId="3" xfId="0" applyFont="1" applyFill="1" applyBorder="1" applyAlignment="1"/>
    <xf numFmtId="0" fontId="12" fillId="2" borderId="3" xfId="0" applyFont="1" applyFill="1" applyBorder="1" applyAlignment="1"/>
    <xf numFmtId="181" fontId="0" fillId="2" borderId="3" xfId="0" applyNumberFormat="1" applyFont="1" applyFill="1" applyBorder="1" applyAlignment="1"/>
    <xf numFmtId="43" fontId="0" fillId="2" borderId="3" xfId="0" applyNumberFormat="1" applyFont="1" applyFill="1" applyBorder="1" applyAlignment="1"/>
    <xf numFmtId="179" fontId="0" fillId="0" borderId="0" xfId="0" applyNumberFormat="1" applyFont="1" applyAlignment="1"/>
    <xf numFmtId="0" fontId="4" fillId="2" borderId="0" xfId="0" applyFont="1" applyFill="1" applyAlignment="1"/>
    <xf numFmtId="0" fontId="4" fillId="2" borderId="5" xfId="0" applyFont="1" applyFill="1" applyBorder="1" applyAlignment="1"/>
    <xf numFmtId="179" fontId="4" fillId="2" borderId="5" xfId="0" applyNumberFormat="1" applyFont="1" applyFill="1" applyBorder="1" applyAlignment="1"/>
    <xf numFmtId="11" fontId="0" fillId="2" borderId="3" xfId="0" applyNumberFormat="1" applyFont="1" applyFill="1" applyBorder="1" applyAlignment="1"/>
    <xf numFmtId="49" fontId="0" fillId="2" borderId="3" xfId="0" applyNumberFormat="1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179" fontId="0" fillId="2" borderId="3" xfId="0" applyNumberFormat="1" applyFont="1" applyFill="1" applyBorder="1" applyAlignment="1">
      <alignment horizontal="center"/>
    </xf>
    <xf numFmtId="43" fontId="4" fillId="2" borderId="5" xfId="1" applyFont="1" applyFill="1" applyBorder="1" applyAlignment="1" applyProtection="1"/>
    <xf numFmtId="183" fontId="4" fillId="2" borderId="3" xfId="2" applyNumberFormat="1" applyFont="1" applyFill="1" applyBorder="1" applyAlignment="1" applyProtection="1"/>
    <xf numFmtId="177" fontId="4" fillId="2" borderId="3" xfId="2" applyFont="1" applyFill="1" applyBorder="1" applyAlignment="1" applyProtection="1"/>
    <xf numFmtId="179" fontId="0" fillId="2" borderId="0" xfId="0" applyNumberFormat="1" applyFont="1" applyFill="1" applyAlignment="1"/>
    <xf numFmtId="0" fontId="14" fillId="2" borderId="0" xfId="0" applyFont="1" applyFill="1" applyAlignment="1"/>
    <xf numFmtId="0" fontId="14" fillId="2" borderId="3" xfId="0" applyFont="1" applyFill="1" applyBorder="1" applyAlignment="1"/>
    <xf numFmtId="179" fontId="14" fillId="2" borderId="3" xfId="0" applyNumberFormat="1" applyFont="1" applyFill="1" applyBorder="1" applyAlignment="1"/>
    <xf numFmtId="0" fontId="14" fillId="2" borderId="3" xfId="0" applyFont="1" applyFill="1" applyBorder="1" applyAlignment="1">
      <alignment wrapText="1"/>
    </xf>
    <xf numFmtId="183" fontId="3" fillId="2" borderId="3" xfId="2" applyNumberFormat="1" applyFont="1" applyFill="1" applyBorder="1" applyAlignment="1" applyProtection="1"/>
    <xf numFmtId="0" fontId="1" fillId="2" borderId="3" xfId="0" applyFont="1" applyFill="1" applyBorder="1" applyAlignment="1"/>
    <xf numFmtId="0" fontId="8" fillId="2" borderId="3" xfId="0" applyFont="1" applyFill="1" applyBorder="1" applyAlignment="1"/>
    <xf numFmtId="179" fontId="1" fillId="2" borderId="3" xfId="0" applyNumberFormat="1" applyFont="1" applyFill="1" applyBorder="1" applyAlignment="1"/>
    <xf numFmtId="0" fontId="3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179" fontId="4" fillId="2" borderId="3" xfId="0" applyNumberFormat="1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15" fillId="2" borderId="3" xfId="0" applyFont="1" applyFill="1" applyBorder="1" applyAlignment="1"/>
    <xf numFmtId="43" fontId="14" fillId="2" borderId="3" xfId="1" applyFont="1" applyFill="1" applyBorder="1" applyAlignment="1" applyProtection="1"/>
    <xf numFmtId="184" fontId="3" fillId="2" borderId="3" xfId="0" applyNumberFormat="1" applyFont="1" applyFill="1" applyBorder="1" applyAlignment="1"/>
    <xf numFmtId="177" fontId="3" fillId="2" borderId="3" xfId="2" applyFont="1" applyFill="1" applyBorder="1" applyAlignment="1" applyProtection="1"/>
    <xf numFmtId="184" fontId="3" fillId="2" borderId="3" xfId="2" applyNumberFormat="1" applyFont="1" applyFill="1" applyBorder="1" applyAlignment="1" applyProtection="1"/>
    <xf numFmtId="179" fontId="8" fillId="2" borderId="3" xfId="0" applyNumberFormat="1" applyFont="1" applyFill="1" applyBorder="1" applyAlignment="1"/>
    <xf numFmtId="0" fontId="4" fillId="2" borderId="3" xfId="0" applyNumberFormat="1" applyFont="1" applyFill="1" applyBorder="1" applyAlignment="1">
      <alignment wrapText="1"/>
    </xf>
    <xf numFmtId="178" fontId="4" fillId="2" borderId="3" xfId="0" applyNumberFormat="1" applyFont="1" applyFill="1" applyBorder="1" applyAlignment="1"/>
    <xf numFmtId="178" fontId="4" fillId="2" borderId="3" xfId="0" applyNumberFormat="1" applyFont="1" applyFill="1" applyBorder="1" applyAlignment="1">
      <alignment wrapText="1"/>
    </xf>
    <xf numFmtId="0" fontId="3" fillId="2" borderId="5" xfId="0" applyFont="1" applyFill="1" applyBorder="1" applyAlignment="1"/>
    <xf numFmtId="179" fontId="3" fillId="2" borderId="5" xfId="0" applyNumberFormat="1" applyFont="1" applyFill="1" applyBorder="1" applyAlignment="1"/>
    <xf numFmtId="0" fontId="16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179" fontId="4" fillId="2" borderId="5" xfId="0" applyNumberFormat="1" applyFont="1" applyFill="1" applyBorder="1" applyAlignment="1">
      <alignment horizontal="center"/>
    </xf>
    <xf numFmtId="178" fontId="4" fillId="2" borderId="3" xfId="0" applyNumberFormat="1" applyFont="1" applyFill="1" applyBorder="1" applyAlignment="1">
      <alignment horizontal="center"/>
    </xf>
    <xf numFmtId="0" fontId="3" fillId="2" borderId="6" xfId="0" applyFont="1" applyFill="1" applyBorder="1" applyAlignment="1"/>
    <xf numFmtId="179" fontId="3" fillId="2" borderId="6" xfId="0" applyNumberFormat="1" applyFont="1" applyFill="1" applyBorder="1" applyAlignment="1"/>
    <xf numFmtId="43" fontId="4" fillId="2" borderId="3" xfId="1" applyFont="1" applyFill="1" applyBorder="1" applyAlignment="1" applyProtection="1">
      <alignment wrapText="1"/>
    </xf>
    <xf numFmtId="0" fontId="6" fillId="2" borderId="5" xfId="0" applyFont="1" applyFill="1" applyBorder="1" applyAlignment="1"/>
    <xf numFmtId="43" fontId="3" fillId="2" borderId="5" xfId="1" applyFont="1" applyFill="1" applyBorder="1" applyAlignment="1" applyProtection="1"/>
    <xf numFmtId="43" fontId="4" fillId="2" borderId="3" xfId="1" applyFont="1" applyFill="1" applyBorder="1" applyAlignment="1" applyProtection="1">
      <alignment horizontal="center"/>
    </xf>
    <xf numFmtId="43" fontId="4" fillId="2" borderId="5" xfId="1" applyFont="1" applyFill="1" applyBorder="1" applyAlignment="1" applyProtection="1">
      <alignment horizontal="center"/>
    </xf>
    <xf numFmtId="0" fontId="6" fillId="2" borderId="6" xfId="0" applyFont="1" applyFill="1" applyBorder="1" applyAlignment="1"/>
    <xf numFmtId="43" fontId="3" fillId="2" borderId="6" xfId="1" applyFont="1" applyFill="1" applyBorder="1" applyAlignment="1" applyProtection="1"/>
    <xf numFmtId="179" fontId="4" fillId="2" borderId="3" xfId="0" applyNumberFormat="1" applyFont="1" applyFill="1" applyBorder="1" applyAlignment="1">
      <alignment wrapText="1"/>
    </xf>
    <xf numFmtId="0" fontId="3" fillId="2" borderId="5" xfId="0" applyNumberFormat="1" applyFont="1" applyFill="1" applyBorder="1" applyAlignment="1"/>
    <xf numFmtId="181" fontId="5" fillId="2" borderId="3" xfId="0" applyNumberFormat="1" applyFont="1" applyFill="1" applyBorder="1" applyAlignment="1"/>
    <xf numFmtId="0" fontId="17" fillId="2" borderId="0" xfId="0" applyFont="1" applyFill="1" applyAlignment="1"/>
    <xf numFmtId="0" fontId="18" fillId="2" borderId="0" xfId="0" applyFont="1" applyFill="1" applyAlignment="1"/>
    <xf numFmtId="0" fontId="4" fillId="2" borderId="0" xfId="0" applyFont="1" applyFill="1" applyBorder="1" applyAlignment="1"/>
    <xf numFmtId="0" fontId="0" fillId="2" borderId="0" xfId="0" applyFont="1" applyFill="1" applyBorder="1" applyAlignment="1"/>
    <xf numFmtId="0" fontId="4" fillId="2" borderId="7" xfId="0" applyFont="1" applyFill="1" applyBorder="1" applyAlignment="1"/>
    <xf numFmtId="0" fontId="4" fillId="2" borderId="8" xfId="0" applyFont="1" applyFill="1" applyBorder="1" applyAlignment="1"/>
    <xf numFmtId="0" fontId="4" fillId="2" borderId="5" xfId="0" applyNumberFormat="1" applyFont="1" applyFill="1" applyBorder="1" applyAlignment="1"/>
    <xf numFmtId="0" fontId="4" fillId="2" borderId="5" xfId="0" applyNumberFormat="1" applyFont="1" applyFill="1" applyBorder="1" applyAlignment="1">
      <alignment wrapText="1"/>
    </xf>
    <xf numFmtId="0" fontId="4" fillId="2" borderId="0" xfId="0" applyNumberFormat="1" applyFont="1" applyFill="1" applyBorder="1" applyAlignment="1"/>
    <xf numFmtId="179" fontId="4" fillId="2" borderId="0" xfId="0" applyNumberFormat="1" applyFont="1" applyFill="1" applyBorder="1" applyAlignment="1"/>
    <xf numFmtId="0" fontId="20" fillId="2" borderId="3" xfId="0" applyFont="1" applyFill="1" applyBorder="1">
      <alignment vertical="center"/>
    </xf>
    <xf numFmtId="0" fontId="21" fillId="2" borderId="0" xfId="0" applyFont="1" applyFill="1">
      <alignment vertical="center"/>
    </xf>
    <xf numFmtId="0" fontId="4" fillId="2" borderId="0" xfId="0" applyNumberFormat="1" applyFont="1" applyFill="1" applyAlignment="1"/>
    <xf numFmtId="0" fontId="3" fillId="2" borderId="6" xfId="0" applyNumberFormat="1" applyFont="1" applyFill="1" applyBorder="1" applyAlignment="1"/>
    <xf numFmtId="0" fontId="4" fillId="2" borderId="6" xfId="0" applyNumberFormat="1" applyFont="1" applyFill="1" applyBorder="1" applyAlignment="1"/>
    <xf numFmtId="179" fontId="4" fillId="2" borderId="8" xfId="0" applyNumberFormat="1" applyFont="1" applyFill="1" applyBorder="1" applyAlignment="1"/>
    <xf numFmtId="43" fontId="4" fillId="2" borderId="5" xfId="0" applyNumberFormat="1" applyFont="1" applyFill="1" applyBorder="1" applyAlignment="1"/>
    <xf numFmtId="0" fontId="6" fillId="2" borderId="3" xfId="0" applyNumberFormat="1" applyFont="1" applyFill="1" applyBorder="1" applyAlignment="1"/>
    <xf numFmtId="0" fontId="6" fillId="2" borderId="6" xfId="0" applyNumberFormat="1" applyFont="1" applyFill="1" applyBorder="1" applyAlignment="1"/>
    <xf numFmtId="43" fontId="3" fillId="2" borderId="6" xfId="0" applyNumberFormat="1" applyFont="1" applyFill="1" applyBorder="1" applyAlignment="1"/>
    <xf numFmtId="179" fontId="4" fillId="2" borderId="9" xfId="0" applyNumberFormat="1" applyFont="1" applyFill="1" applyBorder="1" applyAlignment="1"/>
    <xf numFmtId="0" fontId="4" fillId="2" borderId="3" xfId="0" applyFont="1" applyFill="1" applyBorder="1" applyAlignment="1">
      <alignment horizontal="left"/>
    </xf>
    <xf numFmtId="0" fontId="22" fillId="2" borderId="3" xfId="0" applyFont="1" applyFill="1" applyBorder="1" applyAlignment="1">
      <alignment horizontal="center"/>
    </xf>
    <xf numFmtId="0" fontId="23" fillId="2" borderId="3" xfId="0" applyFont="1" applyFill="1" applyBorder="1" applyAlignment="1"/>
    <xf numFmtId="179" fontId="23" fillId="2" borderId="3" xfId="0" applyNumberFormat="1" applyFont="1" applyFill="1" applyBorder="1" applyAlignment="1"/>
    <xf numFmtId="181" fontId="23" fillId="2" borderId="3" xfId="0" applyNumberFormat="1" applyFont="1" applyFill="1" applyBorder="1" applyAlignment="1"/>
    <xf numFmtId="43" fontId="22" fillId="2" borderId="3" xfId="1" applyFont="1" applyFill="1" applyBorder="1" applyAlignment="1" applyProtection="1">
      <alignment horizontal="center"/>
    </xf>
    <xf numFmtId="178" fontId="23" fillId="2" borderId="3" xfId="0" applyNumberFormat="1" applyFont="1" applyFill="1" applyBorder="1" applyAlignment="1"/>
    <xf numFmtId="0" fontId="5" fillId="2" borderId="0" xfId="0" applyFont="1" applyFill="1" applyBorder="1" applyAlignment="1"/>
    <xf numFmtId="0" fontId="24" fillId="2" borderId="0" xfId="0" applyFont="1" applyFill="1" applyBorder="1" applyAlignment="1"/>
    <xf numFmtId="181" fontId="4" fillId="2" borderId="3" xfId="0" applyNumberFormat="1" applyFont="1" applyFill="1" applyBorder="1" applyAlignment="1">
      <alignment horizontal="right"/>
    </xf>
    <xf numFmtId="179" fontId="22" fillId="2" borderId="3" xfId="0" applyNumberFormat="1" applyFont="1" applyFill="1" applyBorder="1" applyAlignment="1">
      <alignment horizontal="center"/>
    </xf>
    <xf numFmtId="0" fontId="25" fillId="2" borderId="3" xfId="0" applyFont="1" applyFill="1" applyBorder="1" applyAlignment="1"/>
    <xf numFmtId="0" fontId="4" fillId="2" borderId="0" xfId="0" applyFont="1" applyFill="1" applyBorder="1">
      <alignment vertical="center"/>
    </xf>
    <xf numFmtId="0" fontId="17" fillId="2" borderId="0" xfId="0" applyFont="1" applyFill="1" applyBorder="1" applyAlignment="1"/>
    <xf numFmtId="185" fontId="23" fillId="2" borderId="3" xfId="0" applyNumberFormat="1" applyFont="1" applyFill="1" applyBorder="1" applyAlignment="1"/>
    <xf numFmtId="0" fontId="0" fillId="2" borderId="4" xfId="0" applyFont="1" applyFill="1" applyBorder="1" applyAlignment="1"/>
    <xf numFmtId="0" fontId="5" fillId="2" borderId="4" xfId="0" applyFont="1" applyFill="1" applyBorder="1" applyAlignment="1"/>
    <xf numFmtId="0" fontId="26" fillId="2" borderId="3" xfId="0" applyFont="1" applyFill="1" applyBorder="1" applyAlignment="1"/>
    <xf numFmtId="179" fontId="4" fillId="2" borderId="3" xfId="0" applyNumberFormat="1" applyFont="1" applyFill="1" applyBorder="1">
      <alignment vertical="center"/>
    </xf>
    <xf numFmtId="0" fontId="3" fillId="2" borderId="4" xfId="0" applyFont="1" applyFill="1" applyBorder="1" applyAlignment="1"/>
    <xf numFmtId="43" fontId="26" fillId="2" borderId="3" xfId="1" applyFont="1" applyFill="1" applyBorder="1" applyAlignment="1" applyProtection="1"/>
    <xf numFmtId="43" fontId="4" fillId="2" borderId="3" xfId="1" applyFont="1" applyFill="1" applyBorder="1" applyAlignment="1" applyProtection="1">
      <alignment vertical="center"/>
    </xf>
    <xf numFmtId="179" fontId="26" fillId="2" borderId="3" xfId="0" applyNumberFormat="1" applyFont="1" applyFill="1" applyBorder="1" applyAlignment="1"/>
    <xf numFmtId="0" fontId="4" fillId="2" borderId="3" xfId="0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center"/>
    </xf>
    <xf numFmtId="186" fontId="26" fillId="2" borderId="3" xfId="0" applyNumberFormat="1" applyFont="1" applyFill="1" applyBorder="1" applyAlignment="1">
      <alignment horizontal="center"/>
    </xf>
    <xf numFmtId="0" fontId="25" fillId="2" borderId="3" xfId="0" applyFont="1" applyFill="1" applyBorder="1" applyAlignment="1">
      <alignment horizontal="center"/>
    </xf>
    <xf numFmtId="179" fontId="3" fillId="2" borderId="1" xfId="0" applyNumberFormat="1" applyFont="1" applyFill="1" applyBorder="1" applyAlignment="1"/>
    <xf numFmtId="0" fontId="27" fillId="2" borderId="3" xfId="0" applyFont="1" applyFill="1" applyBorder="1" applyAlignment="1">
      <alignment horizontal="center" vertical="center"/>
    </xf>
    <xf numFmtId="183" fontId="3" fillId="2" borderId="3" xfId="0" applyNumberFormat="1" applyFont="1" applyFill="1" applyBorder="1" applyAlignment="1"/>
    <xf numFmtId="0" fontId="3" fillId="2" borderId="2" xfId="0" applyFont="1" applyFill="1" applyBorder="1" applyAlignment="1"/>
    <xf numFmtId="179" fontId="3" fillId="2" borderId="2" xfId="0" applyNumberFormat="1" applyFont="1" applyFill="1" applyBorder="1" applyAlignment="1"/>
    <xf numFmtId="0" fontId="6" fillId="2" borderId="2" xfId="0" applyFont="1" applyFill="1" applyBorder="1" applyAlignment="1"/>
    <xf numFmtId="43" fontId="3" fillId="2" borderId="2" xfId="1" applyFont="1" applyFill="1" applyBorder="1" applyAlignment="1" applyProtection="1"/>
    <xf numFmtId="179" fontId="4" fillId="2" borderId="0" xfId="0" applyNumberFormat="1" applyFont="1" applyFill="1" applyAlignment="1"/>
    <xf numFmtId="0" fontId="3" fillId="2" borderId="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 wrapText="1"/>
    </xf>
    <xf numFmtId="179" fontId="3" fillId="2" borderId="3" xfId="0" applyNumberFormat="1" applyFont="1" applyFill="1" applyBorder="1" applyAlignment="1">
      <alignment horizontal="left"/>
    </xf>
    <xf numFmtId="179" fontId="4" fillId="2" borderId="3" xfId="0" applyNumberFormat="1" applyFont="1" applyFill="1" applyBorder="1" applyAlignment="1">
      <alignment horizontal="left"/>
    </xf>
    <xf numFmtId="0" fontId="28" fillId="2" borderId="3" xfId="3" applyFont="1" applyFill="1" applyBorder="1" applyAlignment="1" applyProtection="1"/>
    <xf numFmtId="43" fontId="4" fillId="2" borderId="0" xfId="1" applyFont="1" applyFill="1" applyAlignment="1" applyProtection="1"/>
    <xf numFmtId="0" fontId="6" fillId="2" borderId="3" xfId="0" applyFont="1" applyFill="1" applyBorder="1" applyAlignment="1">
      <alignment horizontal="left"/>
    </xf>
    <xf numFmtId="43" fontId="3" fillId="2" borderId="3" xfId="1" applyFont="1" applyFill="1" applyBorder="1" applyAlignment="1" applyProtection="1">
      <alignment horizontal="left"/>
    </xf>
    <xf numFmtId="43" fontId="4" fillId="2" borderId="3" xfId="1" applyFont="1" applyFill="1" applyBorder="1" applyAlignment="1" applyProtection="1">
      <alignment horizontal="left"/>
    </xf>
    <xf numFmtId="181" fontId="0" fillId="2" borderId="3" xfId="0" applyNumberFormat="1" applyFill="1" applyBorder="1">
      <alignment vertical="center"/>
    </xf>
    <xf numFmtId="0" fontId="4" fillId="2" borderId="0" xfId="0" applyFont="1" applyFill="1" applyAlignment="1">
      <alignment wrapText="1"/>
    </xf>
    <xf numFmtId="0" fontId="4" fillId="2" borderId="6" xfId="0" applyFont="1" applyFill="1" applyBorder="1" applyAlignment="1"/>
    <xf numFmtId="179" fontId="4" fillId="2" borderId="6" xfId="0" applyNumberFormat="1" applyFont="1" applyFill="1" applyBorder="1" applyAlignment="1"/>
    <xf numFmtId="182" fontId="4" fillId="2" borderId="3" xfId="0" applyNumberFormat="1" applyFont="1" applyFill="1" applyBorder="1" applyAlignment="1"/>
    <xf numFmtId="43" fontId="4" fillId="2" borderId="6" xfId="1" applyFont="1" applyFill="1" applyBorder="1" applyAlignment="1" applyProtection="1"/>
    <xf numFmtId="0" fontId="4" fillId="2" borderId="5" xfId="0" applyFont="1" applyFill="1" applyBorder="1" applyAlignment="1">
      <alignment wrapText="1"/>
    </xf>
    <xf numFmtId="179" fontId="4" fillId="2" borderId="3" xfId="0" applyNumberFormat="1" applyFont="1" applyFill="1" applyBorder="1" applyAlignment="1" applyProtection="1"/>
    <xf numFmtId="0" fontId="0" fillId="2" borderId="3" xfId="0" applyFill="1" applyBorder="1" applyAlignment="1">
      <alignment vertical="center"/>
    </xf>
    <xf numFmtId="0" fontId="29" fillId="2" borderId="3" xfId="0" applyFont="1" applyFill="1" applyBorder="1" applyAlignment="1"/>
    <xf numFmtId="0" fontId="22" fillId="2" borderId="3" xfId="0" applyFont="1" applyFill="1" applyBorder="1" applyAlignment="1"/>
    <xf numFmtId="0" fontId="3" fillId="2" borderId="1" xfId="4" applyFont="1" applyFill="1" applyBorder="1" applyAlignment="1" applyProtection="1"/>
    <xf numFmtId="179" fontId="22" fillId="2" borderId="3" xfId="0" applyNumberFormat="1" applyFont="1" applyFill="1" applyBorder="1" applyAlignment="1"/>
    <xf numFmtId="187" fontId="4" fillId="2" borderId="3" xfId="1" applyNumberFormat="1" applyFont="1" applyFill="1" applyBorder="1" applyAlignment="1" applyProtection="1"/>
    <xf numFmtId="43" fontId="22" fillId="2" borderId="3" xfId="1" applyFont="1" applyFill="1" applyBorder="1" applyAlignment="1" applyProtection="1"/>
    <xf numFmtId="181" fontId="0" fillId="2" borderId="3" xfId="0" applyNumberFormat="1" applyFill="1" applyBorder="1" applyAlignment="1">
      <alignment vertical="center"/>
    </xf>
    <xf numFmtId="181" fontId="14" fillId="2" borderId="3" xfId="0" applyNumberFormat="1" applyFont="1" applyFill="1" applyBorder="1" applyAlignment="1"/>
    <xf numFmtId="0" fontId="0" fillId="2" borderId="3" xfId="0" applyNumberFormat="1" applyFont="1" applyFill="1" applyBorder="1" applyAlignment="1"/>
    <xf numFmtId="43" fontId="14" fillId="2" borderId="3" xfId="0" applyNumberFormat="1" applyFont="1" applyFill="1" applyBorder="1" applyAlignment="1"/>
    <xf numFmtId="185" fontId="3" fillId="2" borderId="3" xfId="0" applyNumberFormat="1" applyFont="1" applyFill="1" applyBorder="1" applyAlignment="1"/>
    <xf numFmtId="0" fontId="3" fillId="2" borderId="6" xfId="0" applyFont="1" applyFill="1" applyBorder="1" applyAlignment="1">
      <alignment wrapText="1"/>
    </xf>
    <xf numFmtId="43" fontId="4" fillId="2" borderId="0" xfId="0" applyNumberFormat="1" applyFont="1" applyFill="1" applyAlignment="1"/>
    <xf numFmtId="0" fontId="6" fillId="2" borderId="0" xfId="0" applyFont="1" applyFill="1" applyAlignment="1"/>
    <xf numFmtId="0" fontId="4" fillId="2" borderId="1" xfId="0" applyFont="1" applyFill="1" applyBorder="1" applyAlignment="1"/>
    <xf numFmtId="0" fontId="4" fillId="2" borderId="3" xfId="0" applyNumberFormat="1" applyFont="1" applyFill="1" applyBorder="1" applyAlignment="1" applyProtection="1"/>
    <xf numFmtId="0" fontId="23" fillId="2" borderId="3" xfId="0" applyFont="1" applyFill="1" applyBorder="1">
      <alignment vertical="center"/>
    </xf>
    <xf numFmtId="181" fontId="0" fillId="2" borderId="0" xfId="0" applyNumberFormat="1" applyFont="1" applyFill="1" applyAlignment="1"/>
    <xf numFmtId="0" fontId="30" fillId="2" borderId="8" xfId="0" applyFont="1" applyFill="1" applyBorder="1" applyAlignment="1"/>
    <xf numFmtId="0" fontId="3" fillId="2" borderId="8" xfId="0" applyFont="1" applyFill="1" applyBorder="1" applyAlignment="1"/>
    <xf numFmtId="178" fontId="3" fillId="2" borderId="8" xfId="0" applyNumberFormat="1" applyFont="1" applyFill="1" applyBorder="1" applyAlignment="1"/>
    <xf numFmtId="179" fontId="3" fillId="2" borderId="0" xfId="0" applyNumberFormat="1" applyFont="1" applyFill="1" applyAlignment="1"/>
    <xf numFmtId="0" fontId="6" fillId="2" borderId="8" xfId="0" applyFont="1" applyFill="1" applyBorder="1" applyAlignment="1"/>
    <xf numFmtId="43" fontId="3" fillId="2" borderId="8" xfId="1" applyFont="1" applyFill="1" applyBorder="1" applyAlignment="1" applyProtection="1"/>
    <xf numFmtId="43" fontId="3" fillId="2" borderId="0" xfId="1" applyFont="1" applyFill="1" applyAlignment="1" applyProtection="1"/>
    <xf numFmtId="43" fontId="3" fillId="2" borderId="1" xfId="1" applyFont="1" applyFill="1" applyBorder="1" applyAlignment="1" applyProtection="1"/>
    <xf numFmtId="0" fontId="27" fillId="2" borderId="0" xfId="0" applyFont="1" applyFill="1" applyAlignment="1">
      <alignment vertical="center"/>
    </xf>
    <xf numFmtId="0" fontId="32" fillId="2" borderId="0" xfId="0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right" vertical="center"/>
    </xf>
    <xf numFmtId="0" fontId="34" fillId="2" borderId="0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left" vertical="center"/>
    </xf>
    <xf numFmtId="0" fontId="36" fillId="2" borderId="3" xfId="0" applyFont="1" applyFill="1" applyBorder="1" applyAlignment="1">
      <alignment horizontal="center" vertical="center"/>
    </xf>
    <xf numFmtId="181" fontId="36" fillId="2" borderId="1" xfId="0" applyNumberFormat="1" applyFont="1" applyFill="1" applyBorder="1">
      <alignment vertical="center"/>
    </xf>
    <xf numFmtId="0" fontId="36" fillId="2" borderId="3" xfId="6" applyFont="1" applyFill="1" applyBorder="1" applyAlignment="1" applyProtection="1">
      <alignment horizontal="center" vertical="center"/>
    </xf>
    <xf numFmtId="178" fontId="36" fillId="2" borderId="3" xfId="0" applyNumberFormat="1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left" vertical="center" wrapText="1"/>
    </xf>
    <xf numFmtId="0" fontId="36" fillId="2" borderId="3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left" vertical="center"/>
    </xf>
    <xf numFmtId="0" fontId="16" fillId="2" borderId="3" xfId="0" applyFont="1" applyFill="1" applyBorder="1" applyAlignment="1">
      <alignment horizontal="center" vertical="center"/>
    </xf>
    <xf numFmtId="0" fontId="36" fillId="2" borderId="3" xfId="0" applyFont="1" applyFill="1" applyBorder="1">
      <alignment vertical="center"/>
    </xf>
    <xf numFmtId="49" fontId="36" fillId="2" borderId="3" xfId="7" applyNumberFormat="1" applyFont="1" applyFill="1" applyBorder="1" applyAlignment="1" applyProtection="1">
      <alignment horizontal="left" vertical="center"/>
    </xf>
    <xf numFmtId="49" fontId="36" fillId="2" borderId="3" xfId="7" applyNumberFormat="1" applyFont="1" applyFill="1" applyBorder="1" applyAlignment="1" applyProtection="1">
      <alignment horizontal="center" vertical="center"/>
    </xf>
    <xf numFmtId="0" fontId="36" fillId="2" borderId="3" xfId="7" applyNumberFormat="1" applyFont="1" applyFill="1" applyBorder="1" applyAlignment="1" applyProtection="1">
      <alignment horizontal="center" vertical="center"/>
    </xf>
    <xf numFmtId="181" fontId="36" fillId="2" borderId="3" xfId="0" applyNumberFormat="1" applyFont="1" applyFill="1" applyBorder="1">
      <alignment vertical="center"/>
    </xf>
    <xf numFmtId="0" fontId="25" fillId="2" borderId="0" xfId="0" applyFont="1" applyFill="1" applyAlignment="1">
      <alignment horizontal="center" vertical="center"/>
    </xf>
    <xf numFmtId="0" fontId="25" fillId="2" borderId="0" xfId="0" applyFont="1" applyFill="1" applyAlignment="1"/>
    <xf numFmtId="186" fontId="3" fillId="2" borderId="3" xfId="0" applyNumberFormat="1" applyFont="1" applyFill="1" applyBorder="1" applyAlignment="1"/>
    <xf numFmtId="0" fontId="25" fillId="2" borderId="1" xfId="0" applyFont="1" applyFill="1" applyBorder="1" applyAlignment="1">
      <alignment horizontal="center" vertical="center"/>
    </xf>
    <xf numFmtId="0" fontId="26" fillId="2" borderId="0" xfId="0" applyFont="1" applyFill="1" applyAlignment="1"/>
    <xf numFmtId="181" fontId="26" fillId="2" borderId="3" xfId="0" applyNumberFormat="1" applyFont="1" applyFill="1" applyBorder="1" applyAlignment="1"/>
    <xf numFmtId="179" fontId="3" fillId="2" borderId="3" xfId="0" applyNumberFormat="1" applyFont="1" applyFill="1" applyBorder="1" applyAlignment="1">
      <alignment horizontal="center"/>
    </xf>
    <xf numFmtId="178" fontId="3" fillId="2" borderId="3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0" xfId="0" applyFont="1" applyFill="1" applyAlignment="1"/>
    <xf numFmtId="181" fontId="6" fillId="2" borderId="3" xfId="0" applyNumberFormat="1" applyFont="1" applyFill="1" applyBorder="1" applyAlignment="1"/>
    <xf numFmtId="181" fontId="3" fillId="2" borderId="3" xfId="1" applyNumberFormat="1" applyFont="1" applyFill="1" applyBorder="1" applyAlignment="1" applyProtection="1"/>
    <xf numFmtId="0" fontId="6" fillId="2" borderId="3" xfId="0" applyFont="1" applyFill="1" applyBorder="1" applyAlignment="1">
      <alignment horizontal="center"/>
    </xf>
    <xf numFmtId="43" fontId="3" fillId="2" borderId="3" xfId="1" applyFont="1" applyFill="1" applyBorder="1" applyAlignment="1" applyProtection="1">
      <alignment horizontal="center"/>
    </xf>
    <xf numFmtId="181" fontId="26" fillId="2" borderId="0" xfId="0" applyNumberFormat="1" applyFont="1" applyFill="1" applyAlignment="1"/>
    <xf numFmtId="181" fontId="4" fillId="2" borderId="0" xfId="0" applyNumberFormat="1" applyFont="1" applyFill="1" applyAlignment="1"/>
    <xf numFmtId="0" fontId="3" fillId="2" borderId="0" xfId="0" applyNumberFormat="1" applyFont="1" applyFill="1" applyAlignment="1"/>
    <xf numFmtId="49" fontId="3" fillId="2" borderId="3" xfId="0" applyNumberFormat="1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38" fillId="2" borderId="3" xfId="0" applyFont="1" applyFill="1" applyBorder="1" applyAlignment="1">
      <alignment horizontal="center" vertical="center"/>
    </xf>
    <xf numFmtId="10" fontId="38" fillId="2" borderId="3" xfId="0" applyNumberFormat="1" applyFont="1" applyFill="1" applyBorder="1" applyAlignment="1">
      <alignment horizontal="center" vertical="center"/>
    </xf>
    <xf numFmtId="0" fontId="38" fillId="2" borderId="4" xfId="0" applyFont="1" applyFill="1" applyBorder="1" applyAlignment="1">
      <alignment horizontal="center" vertical="center"/>
    </xf>
    <xf numFmtId="0" fontId="0" fillId="2" borderId="3" xfId="0" applyFont="1" applyFill="1" applyBorder="1">
      <alignment vertical="center"/>
    </xf>
    <xf numFmtId="43" fontId="6" fillId="2" borderId="3" xfId="1" applyFont="1" applyFill="1" applyBorder="1" applyAlignment="1" applyProtection="1"/>
    <xf numFmtId="43" fontId="0" fillId="2" borderId="3" xfId="0" applyNumberFormat="1" applyFont="1" applyFill="1" applyBorder="1" applyAlignment="1">
      <alignment horizontal="left" vertical="center"/>
    </xf>
    <xf numFmtId="0" fontId="39" fillId="2" borderId="3" xfId="0" applyFont="1" applyFill="1" applyBorder="1">
      <alignment vertical="center"/>
    </xf>
    <xf numFmtId="0" fontId="0" fillId="2" borderId="3" xfId="0" applyFont="1" applyFill="1" applyBorder="1" applyAlignment="1">
      <alignment vertical="center"/>
    </xf>
    <xf numFmtId="0" fontId="0" fillId="2" borderId="3" xfId="0" applyFont="1" applyFill="1" applyBorder="1" applyAlignment="1">
      <alignment horizontal="center" vertical="center"/>
    </xf>
    <xf numFmtId="43" fontId="38" fillId="2" borderId="3" xfId="0" applyNumberFormat="1" applyFont="1" applyFill="1" applyBorder="1" applyAlignment="1">
      <alignment horizontal="center" vertical="center"/>
    </xf>
    <xf numFmtId="43" fontId="24" fillId="2" borderId="3" xfId="1" applyFont="1" applyFill="1" applyBorder="1" applyAlignment="1">
      <alignment vertical="top"/>
      <protection locked="0"/>
    </xf>
    <xf numFmtId="10" fontId="0" fillId="2" borderId="3" xfId="0" applyNumberFormat="1" applyFont="1" applyFill="1" applyBorder="1" applyAlignment="1"/>
    <xf numFmtId="43" fontId="38" fillId="2" borderId="6" xfId="0" applyNumberFormat="1" applyFont="1" applyFill="1" applyBorder="1" applyAlignment="1">
      <alignment horizontal="center" vertical="center"/>
    </xf>
    <xf numFmtId="43" fontId="24" fillId="2" borderId="6" xfId="1" applyFont="1" applyFill="1" applyBorder="1" applyAlignment="1">
      <alignment vertical="top"/>
      <protection locked="0"/>
    </xf>
    <xf numFmtId="188" fontId="38" fillId="2" borderId="11" xfId="0" applyNumberFormat="1" applyFont="1" applyFill="1" applyBorder="1" applyAlignment="1">
      <alignment horizontal="center" vertical="center"/>
    </xf>
    <xf numFmtId="0" fontId="39" fillId="2" borderId="1" xfId="0" applyFont="1" applyFill="1" applyBorder="1">
      <alignment vertical="center"/>
    </xf>
    <xf numFmtId="43" fontId="0" fillId="2" borderId="3" xfId="0" applyNumberFormat="1" applyFont="1" applyFill="1" applyBorder="1">
      <alignment vertical="center"/>
    </xf>
    <xf numFmtId="181" fontId="0" fillId="2" borderId="3" xfId="0" applyNumberFormat="1" applyFont="1" applyFill="1" applyBorder="1">
      <alignment vertical="center"/>
    </xf>
    <xf numFmtId="0" fontId="4" fillId="2" borderId="10" xfId="0" applyFont="1" applyFill="1" applyBorder="1" applyAlignment="1"/>
    <xf numFmtId="0" fontId="27" fillId="2" borderId="3" xfId="0" applyFont="1" applyFill="1" applyBorder="1" applyAlignment="1">
      <alignment vertical="center"/>
    </xf>
    <xf numFmtId="41" fontId="3" fillId="2" borderId="3" xfId="0" applyNumberFormat="1" applyFont="1" applyFill="1" applyBorder="1" applyAlignment="1"/>
    <xf numFmtId="181" fontId="27" fillId="2" borderId="3" xfId="0" applyNumberFormat="1" applyFont="1" applyFill="1" applyBorder="1" applyAlignment="1">
      <alignment vertical="center"/>
    </xf>
    <xf numFmtId="0" fontId="40" fillId="2" borderId="0" xfId="0" applyFont="1" applyFill="1" applyBorder="1">
      <alignment vertical="center"/>
    </xf>
    <xf numFmtId="0" fontId="41" fillId="2" borderId="0" xfId="0" applyFont="1" applyFill="1" applyBorder="1">
      <alignment vertical="center"/>
    </xf>
    <xf numFmtId="0" fontId="41" fillId="2" borderId="0" xfId="0" applyFont="1" applyFill="1">
      <alignment vertical="center"/>
    </xf>
    <xf numFmtId="0" fontId="27" fillId="0" borderId="0" xfId="0" applyFont="1" applyFill="1" applyAlignment="1">
      <alignment vertical="center"/>
    </xf>
    <xf numFmtId="0" fontId="0" fillId="4" borderId="0" xfId="0" applyFont="1" applyFill="1" applyAlignment="1"/>
    <xf numFmtId="0" fontId="18" fillId="0" borderId="0" xfId="0" applyFont="1" applyAlignment="1"/>
    <xf numFmtId="0" fontId="1" fillId="4" borderId="0" xfId="0" applyFont="1" applyFill="1" applyAlignment="1"/>
    <xf numFmtId="0" fontId="43" fillId="2" borderId="3" xfId="0" applyFont="1" applyFill="1" applyBorder="1" applyAlignment="1"/>
    <xf numFmtId="0" fontId="0" fillId="4" borderId="3" xfId="0" applyFont="1" applyFill="1" applyBorder="1" applyAlignment="1"/>
    <xf numFmtId="0" fontId="43" fillId="4" borderId="3" xfId="0" applyFont="1" applyFill="1" applyBorder="1" applyAlignment="1"/>
    <xf numFmtId="0" fontId="17" fillId="4" borderId="3" xfId="0" applyFont="1" applyFill="1" applyBorder="1" applyAlignment="1"/>
    <xf numFmtId="0" fontId="0" fillId="4" borderId="6" xfId="0" applyFont="1" applyFill="1" applyBorder="1" applyAlignment="1"/>
    <xf numFmtId="0" fontId="0" fillId="0" borderId="0" xfId="0" applyFont="1" applyFill="1" applyAlignment="1"/>
    <xf numFmtId="0" fontId="14" fillId="3" borderId="10" xfId="0" applyFont="1" applyFill="1" applyBorder="1" applyAlignment="1"/>
    <xf numFmtId="0" fontId="3" fillId="3" borderId="3" xfId="0" applyFont="1" applyFill="1" applyBorder="1" applyAlignment="1"/>
    <xf numFmtId="0" fontId="4" fillId="3" borderId="3" xfId="0" applyFont="1" applyFill="1" applyBorder="1" applyAlignment="1"/>
    <xf numFmtId="178" fontId="3" fillId="3" borderId="3" xfId="0" applyNumberFormat="1" applyFont="1" applyFill="1" applyBorder="1" applyAlignment="1"/>
    <xf numFmtId="0" fontId="3" fillId="3" borderId="3" xfId="0" applyFont="1" applyFill="1" applyBorder="1" applyAlignment="1">
      <alignment horizontal="center"/>
    </xf>
    <xf numFmtId="179" fontId="3" fillId="3" borderId="3" xfId="0" applyNumberFormat="1" applyFont="1" applyFill="1" applyBorder="1" applyAlignment="1"/>
    <xf numFmtId="181" fontId="3" fillId="3" borderId="3" xfId="0" applyNumberFormat="1" applyFont="1" applyFill="1" applyBorder="1" applyAlignment="1"/>
    <xf numFmtId="0" fontId="4" fillId="3" borderId="0" xfId="0" applyFont="1" applyFill="1" applyAlignment="1"/>
    <xf numFmtId="182" fontId="3" fillId="3" borderId="3" xfId="0" applyNumberFormat="1" applyFont="1" applyFill="1" applyBorder="1" applyAlignment="1"/>
    <xf numFmtId="0" fontId="6" fillId="3" borderId="3" xfId="0" applyFont="1" applyFill="1" applyBorder="1" applyAlignment="1"/>
    <xf numFmtId="58" fontId="3" fillId="3" borderId="3" xfId="0" applyNumberFormat="1" applyFont="1" applyFill="1" applyBorder="1" applyAlignment="1"/>
    <xf numFmtId="0" fontId="3" fillId="3" borderId="0" xfId="0" applyFont="1" applyFill="1" applyBorder="1" applyAlignment="1"/>
    <xf numFmtId="0" fontId="4" fillId="3" borderId="0" xfId="0" applyFont="1" applyFill="1" applyBorder="1" applyAlignment="1"/>
    <xf numFmtId="181" fontId="3" fillId="3" borderId="0" xfId="0" applyNumberFormat="1" applyFont="1" applyFill="1" applyBorder="1" applyAlignment="1"/>
    <xf numFmtId="179" fontId="3" fillId="3" borderId="0" xfId="0" applyNumberFormat="1" applyFont="1" applyFill="1" applyBorder="1" applyAlignment="1"/>
    <xf numFmtId="183" fontId="3" fillId="3" borderId="0" xfId="2" applyNumberFormat="1" applyFont="1" applyFill="1" applyBorder="1" applyAlignment="1" applyProtection="1"/>
    <xf numFmtId="185" fontId="4" fillId="2" borderId="3" xfId="0" applyNumberFormat="1" applyFont="1" applyFill="1" applyBorder="1" applyAlignment="1"/>
    <xf numFmtId="181" fontId="4" fillId="3" borderId="3" xfId="0" applyNumberFormat="1" applyFont="1" applyFill="1" applyBorder="1" applyAlignment="1"/>
    <xf numFmtId="43" fontId="3" fillId="3" borderId="3" xfId="1" applyFont="1" applyFill="1" applyBorder="1" applyAlignment="1" applyProtection="1"/>
    <xf numFmtId="0" fontId="6" fillId="3" borderId="4" xfId="0" applyFont="1" applyFill="1" applyBorder="1" applyAlignment="1"/>
    <xf numFmtId="0" fontId="3" fillId="3" borderId="3" xfId="0" applyNumberFormat="1" applyFont="1" applyFill="1" applyBorder="1" applyAlignment="1"/>
    <xf numFmtId="183" fontId="3" fillId="3" borderId="3" xfId="2" applyNumberFormat="1" applyFont="1" applyFill="1" applyBorder="1" applyAlignment="1" applyProtection="1"/>
    <xf numFmtId="177" fontId="3" fillId="3" borderId="3" xfId="2" applyFont="1" applyFill="1" applyBorder="1" applyAlignment="1" applyProtection="1"/>
    <xf numFmtId="0" fontId="6" fillId="3" borderId="0" xfId="0" applyFont="1" applyFill="1" applyBorder="1" applyAlignment="1"/>
    <xf numFmtId="179" fontId="0" fillId="3" borderId="0" xfId="0" applyNumberFormat="1" applyFont="1" applyFill="1" applyAlignment="1"/>
    <xf numFmtId="179" fontId="4" fillId="3" borderId="3" xfId="0" applyNumberFormat="1" applyFont="1" applyFill="1" applyBorder="1" applyAlignment="1"/>
    <xf numFmtId="0" fontId="1" fillId="0" borderId="0" xfId="0" applyFont="1" applyFill="1" applyAlignment="1"/>
    <xf numFmtId="0" fontId="44" fillId="3" borderId="0" xfId="0" applyFont="1" applyFill="1" applyAlignment="1"/>
    <xf numFmtId="0" fontId="44" fillId="0" borderId="0" xfId="0" applyFont="1" applyFill="1" applyAlignment="1"/>
    <xf numFmtId="0" fontId="18" fillId="3" borderId="0" xfId="0" applyFont="1" applyFill="1" applyAlignment="1"/>
    <xf numFmtId="0" fontId="18" fillId="0" borderId="0" xfId="0" applyFont="1" applyFill="1" applyAlignment="1"/>
    <xf numFmtId="0" fontId="0" fillId="3" borderId="0" xfId="0" applyFont="1" applyFill="1" applyBorder="1" applyAlignment="1"/>
    <xf numFmtId="0" fontId="0" fillId="0" borderId="0" xfId="0" applyFont="1" applyFill="1" applyBorder="1" applyAlignment="1"/>
    <xf numFmtId="0" fontId="43" fillId="2" borderId="0" xfId="0" applyFont="1" applyFill="1" applyBorder="1" applyAlignment="1"/>
    <xf numFmtId="0" fontId="4" fillId="3" borderId="1" xfId="0" applyFont="1" applyFill="1" applyBorder="1" applyAlignment="1"/>
    <xf numFmtId="0" fontId="0" fillId="4" borderId="0" xfId="0" applyFont="1" applyFill="1" applyBorder="1" applyAlignment="1"/>
    <xf numFmtId="0" fontId="44" fillId="0" borderId="0" xfId="0" applyFont="1" applyAlignment="1"/>
    <xf numFmtId="0" fontId="43" fillId="2" borderId="4" xfId="0" applyFont="1" applyFill="1" applyBorder="1" applyAlignment="1"/>
    <xf numFmtId="0" fontId="0" fillId="4" borderId="4" xfId="0" applyFont="1" applyFill="1" applyBorder="1" applyAlignment="1"/>
    <xf numFmtId="185" fontId="4" fillId="3" borderId="3" xfId="0" applyNumberFormat="1" applyFont="1" applyFill="1" applyBorder="1" applyAlignment="1"/>
    <xf numFmtId="0" fontId="4" fillId="3" borderId="3" xfId="0" applyFont="1" applyFill="1" applyBorder="1" applyAlignment="1">
      <alignment horizontal="left"/>
    </xf>
    <xf numFmtId="0" fontId="4" fillId="3" borderId="6" xfId="0" applyFont="1" applyFill="1" applyBorder="1" applyAlignment="1"/>
    <xf numFmtId="0" fontId="43" fillId="3" borderId="0" xfId="0" applyFont="1" applyFill="1" applyBorder="1" applyAlignment="1"/>
    <xf numFmtId="0" fontId="43" fillId="0" borderId="0" xfId="0" applyFont="1" applyFill="1" applyBorder="1" applyAlignment="1"/>
    <xf numFmtId="0" fontId="17" fillId="3" borderId="0" xfId="0" applyFont="1" applyFill="1" applyBorder="1" applyAlignment="1"/>
    <xf numFmtId="0" fontId="17" fillId="0" borderId="0" xfId="0" applyFont="1" applyFill="1" applyBorder="1" applyAlignment="1"/>
    <xf numFmtId="0" fontId="4" fillId="3" borderId="12" xfId="0" applyFont="1" applyFill="1" applyBorder="1" applyAlignment="1"/>
    <xf numFmtId="0" fontId="0" fillId="3" borderId="3" xfId="0" applyFont="1" applyFill="1" applyBorder="1" applyAlignment="1"/>
    <xf numFmtId="0" fontId="0" fillId="0" borderId="3" xfId="0" applyFont="1" applyFill="1" applyBorder="1" applyAlignment="1"/>
    <xf numFmtId="0" fontId="43" fillId="4" borderId="0" xfId="0" applyFont="1" applyFill="1" applyBorder="1" applyAlignment="1"/>
    <xf numFmtId="0" fontId="17" fillId="4" borderId="0" xfId="0" applyFont="1" applyFill="1" applyBorder="1" applyAlignment="1"/>
    <xf numFmtId="0" fontId="43" fillId="4" borderId="4" xfId="0" applyFont="1" applyFill="1" applyBorder="1" applyAlignment="1"/>
    <xf numFmtId="0" fontId="17" fillId="4" borderId="4" xfId="0" applyFont="1" applyFill="1" applyBorder="1" applyAlignment="1"/>
    <xf numFmtId="0" fontId="0" fillId="4" borderId="13" xfId="0" applyFont="1" applyFill="1" applyBorder="1" applyAlignment="1"/>
    <xf numFmtId="43" fontId="3" fillId="3" borderId="0" xfId="1" applyFont="1" applyFill="1" applyBorder="1" applyAlignment="1" applyProtection="1"/>
    <xf numFmtId="0" fontId="1" fillId="3" borderId="0" xfId="0" applyFont="1" applyFill="1" applyAlignment="1">
      <alignment vertical="center"/>
    </xf>
    <xf numFmtId="0" fontId="14" fillId="0" borderId="3" xfId="0" applyFont="1" applyBorder="1" applyAlignment="1"/>
    <xf numFmtId="0" fontId="15" fillId="0" borderId="3" xfId="0" applyFont="1" applyBorder="1" applyAlignment="1"/>
    <xf numFmtId="0" fontId="14" fillId="0" borderId="10" xfId="0" applyFont="1" applyFill="1" applyBorder="1" applyAlignment="1"/>
    <xf numFmtId="0" fontId="14" fillId="0" borderId="0" xfId="0" applyFont="1" applyFill="1" applyBorder="1" applyAlignment="1"/>
    <xf numFmtId="0" fontId="3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179" fontId="3" fillId="0" borderId="3" xfId="0" applyNumberFormat="1" applyFont="1" applyFill="1" applyBorder="1" applyAlignment="1">
      <alignment vertical="center"/>
    </xf>
    <xf numFmtId="0" fontId="3" fillId="3" borderId="10" xfId="0" applyFont="1" applyFill="1" applyBorder="1" applyAlignment="1"/>
    <xf numFmtId="0" fontId="14" fillId="3" borderId="0" xfId="0" applyFont="1" applyFill="1" applyBorder="1" applyAlignment="1"/>
    <xf numFmtId="43" fontId="14" fillId="0" borderId="3" xfId="1" applyFont="1" applyBorder="1" applyAlignment="1" applyProtection="1"/>
    <xf numFmtId="43" fontId="0" fillId="0" borderId="0" xfId="0" applyNumberFormat="1" applyFont="1" applyAlignment="1"/>
    <xf numFmtId="43" fontId="3" fillId="0" borderId="3" xfId="1" applyFont="1" applyFill="1" applyBorder="1" applyAlignment="1" applyProtection="1">
      <alignment horizontal="center" vertical="center"/>
    </xf>
    <xf numFmtId="43" fontId="3" fillId="3" borderId="3" xfId="1" applyFont="1" applyFill="1" applyBorder="1" applyAlignment="1" applyProtection="1">
      <alignment vertical="center"/>
    </xf>
    <xf numFmtId="43" fontId="0" fillId="3" borderId="0" xfId="0" applyNumberFormat="1" applyFont="1" applyFill="1" applyAlignment="1"/>
    <xf numFmtId="0" fontId="46" fillId="0" borderId="3" xfId="0" applyFont="1" applyBorder="1" applyAlignment="1"/>
    <xf numFmtId="0" fontId="45" fillId="0" borderId="3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37" fillId="2" borderId="8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9" fillId="2" borderId="0" xfId="0" applyFont="1" applyFill="1" applyAlignment="1">
      <alignment horizontal="center"/>
    </xf>
    <xf numFmtId="0" fontId="42" fillId="2" borderId="0" xfId="0" applyFont="1" applyFill="1" applyAlignment="1">
      <alignment horizontal="center" vertical="center"/>
    </xf>
    <xf numFmtId="0" fontId="42" fillId="2" borderId="0" xfId="0" applyFont="1" applyFill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188" fontId="38" fillId="2" borderId="6" xfId="0" applyNumberFormat="1" applyFont="1" applyFill="1" applyBorder="1" applyAlignment="1">
      <alignment horizontal="center" vertical="center"/>
    </xf>
    <xf numFmtId="188" fontId="38" fillId="2" borderId="10" xfId="0" applyNumberFormat="1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35" fillId="2" borderId="0" xfId="0" applyFont="1" applyFill="1" applyAlignment="1">
      <alignment horizontal="center"/>
    </xf>
    <xf numFmtId="0" fontId="35" fillId="2" borderId="0" xfId="0" applyFont="1" applyFill="1" applyAlignment="1">
      <alignment horizontal="center" vertical="center"/>
    </xf>
    <xf numFmtId="0" fontId="35" fillId="2" borderId="0" xfId="0" applyFont="1" applyFill="1" applyAlignment="1">
      <alignment horizontal="left" vertical="center"/>
    </xf>
    <xf numFmtId="0" fontId="35" fillId="2" borderId="3" xfId="0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 vertical="center"/>
    </xf>
    <xf numFmtId="0" fontId="36" fillId="2" borderId="3" xfId="0" applyFont="1" applyFill="1" applyBorder="1" applyAlignment="1">
      <alignment horizontal="left" vertical="center"/>
    </xf>
    <xf numFmtId="0" fontId="19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</cellXfs>
  <cellStyles count="8">
    <cellStyle name="常规" xfId="0" builtinId="0"/>
    <cellStyle name="常规 2" xfId="4"/>
    <cellStyle name="常规_Sheet1" xfId="6"/>
    <cellStyle name="常规_Sheet1_1" xfId="7"/>
    <cellStyle name="超链接" xfId="3" builtinId="8"/>
    <cellStyle name="货币" xfId="2" builtinId="4"/>
    <cellStyle name="千位分隔" xfId="1" builtinId="3"/>
    <cellStyle name="千位分隔 2" xfId="5"/>
  </cellStyles>
  <dxfs count="0"/>
  <tableStyles count="0" defaultTableStyle="TableStyleMedium9" defaultPivotStyle="PivotStyleLight16"/>
  <colors>
    <mruColors>
      <color rgb="FFCCECFF"/>
      <color rgb="FFFF0000"/>
      <color rgb="FF92D05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&#30424;&#36716;&#31227;\2023&#24180;&#25991;&#20214;&#22841;\&#25910;&#36153;\2023&#24180;&#19979;&#21322;&#24180;&#27700;&#30005;&#36153;\2023&#24180;&#19979;&#21322;&#24180;&#27700;&#30005;&#3615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公寓等"/>
      <sheetName val="神经网络"/>
      <sheetName val="全固态"/>
      <sheetName val="3#楼"/>
      <sheetName val="纳米光电"/>
      <sheetName val="集成中心"/>
      <sheetName val="光电中心"/>
      <sheetName val="固态光电"/>
      <sheetName val="光电系统"/>
      <sheetName val=" 超晶格"/>
      <sheetName val="材料重点"/>
      <sheetName val="5#楼"/>
      <sheetName val="5#楼水电公摊"/>
    </sheetNames>
    <sheetDataSet>
      <sheetData sheetId="0"/>
      <sheetData sheetId="1"/>
      <sheetData sheetId="2">
        <row r="10">
          <cell r="P10">
            <v>15230.27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hyperlink" Target="mailto:2@-303B%23&#21491;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ES65536"/>
  <sheetViews>
    <sheetView workbookViewId="0">
      <selection activeCell="K35" sqref="K35"/>
    </sheetView>
  </sheetViews>
  <sheetFormatPr defaultColWidth="9" defaultRowHeight="14.25"/>
  <cols>
    <col min="1" max="1" width="12.875" style="5" customWidth="1"/>
    <col min="2" max="3" width="11.375" style="5" customWidth="1"/>
    <col min="4" max="4" width="10.625" style="5" customWidth="1"/>
    <col min="5" max="5" width="10" style="5" customWidth="1"/>
    <col min="6" max="6" width="6.875" style="5" customWidth="1"/>
    <col min="7" max="7" width="9.25" style="5"/>
    <col min="8" max="8" width="6.5" style="5" customWidth="1"/>
    <col min="9" max="9" width="16.875" style="5" customWidth="1"/>
    <col min="10" max="10" width="11.5" style="5"/>
    <col min="11" max="16384" width="9" style="5"/>
  </cols>
  <sheetData>
    <row r="1" spans="1:9" ht="1.5" customHeight="1">
      <c r="A1" s="358" t="s">
        <v>0</v>
      </c>
      <c r="B1" s="358"/>
      <c r="C1" s="358"/>
      <c r="D1" s="358"/>
      <c r="E1" s="358"/>
      <c r="F1" s="358"/>
      <c r="G1" s="358"/>
      <c r="H1" s="358"/>
      <c r="I1" s="358"/>
    </row>
    <row r="2" spans="1:9" ht="39.950000000000003" hidden="1" customHeight="1">
      <c r="A2" s="338" t="s">
        <v>1</v>
      </c>
      <c r="B2" s="338"/>
      <c r="C2" s="338" t="s">
        <v>2</v>
      </c>
      <c r="D2" s="338" t="s">
        <v>3</v>
      </c>
      <c r="E2" s="338" t="s">
        <v>4</v>
      </c>
      <c r="F2" s="338" t="s">
        <v>5</v>
      </c>
      <c r="G2" s="338" t="s">
        <v>6</v>
      </c>
      <c r="H2" s="339" t="s">
        <v>7</v>
      </c>
      <c r="I2" s="352" t="s">
        <v>8</v>
      </c>
    </row>
    <row r="3" spans="1:9" hidden="1">
      <c r="A3" s="338" t="s">
        <v>9</v>
      </c>
      <c r="B3" s="338"/>
      <c r="C3" s="338">
        <v>11437</v>
      </c>
      <c r="D3" s="338">
        <v>13520</v>
      </c>
      <c r="E3" s="338">
        <f>D3-C3</f>
        <v>2083</v>
      </c>
      <c r="F3" s="338">
        <v>500</v>
      </c>
      <c r="G3" s="338">
        <f>F3*E3</f>
        <v>1041500</v>
      </c>
      <c r="H3" s="339">
        <v>1.03</v>
      </c>
      <c r="I3" s="352">
        <f>H3*G3</f>
        <v>1072745</v>
      </c>
    </row>
    <row r="4" spans="1:9" hidden="1">
      <c r="A4" s="338" t="s">
        <v>10</v>
      </c>
      <c r="B4" s="338"/>
      <c r="C4" s="338">
        <v>7798</v>
      </c>
      <c r="D4" s="338">
        <v>9001</v>
      </c>
      <c r="E4" s="338">
        <f>D4-C4</f>
        <v>1203</v>
      </c>
      <c r="F4" s="338">
        <v>500</v>
      </c>
      <c r="G4" s="338">
        <f>F4*E4</f>
        <v>601500</v>
      </c>
      <c r="H4" s="339">
        <v>1.03</v>
      </c>
      <c r="I4" s="352">
        <f>H4*G4</f>
        <v>619545</v>
      </c>
    </row>
    <row r="5" spans="1:9" hidden="1">
      <c r="A5" s="338" t="s">
        <v>11</v>
      </c>
      <c r="B5" s="338"/>
      <c r="C5" s="338"/>
      <c r="D5" s="338"/>
      <c r="E5" s="338"/>
      <c r="F5" s="338"/>
      <c r="G5" s="338">
        <f>SUM(G3:G4)</f>
        <v>1643000</v>
      </c>
      <c r="H5" s="339">
        <v>1.03</v>
      </c>
      <c r="I5" s="352">
        <f>H5*G5</f>
        <v>1692290</v>
      </c>
    </row>
    <row r="6" spans="1:9" hidden="1">
      <c r="A6" s="338"/>
      <c r="B6" s="338"/>
      <c r="C6" s="338"/>
      <c r="D6" s="338"/>
      <c r="E6" s="338"/>
      <c r="F6" s="338"/>
      <c r="G6" s="338"/>
      <c r="H6" s="339"/>
      <c r="I6" s="352"/>
    </row>
    <row r="7" spans="1:9" hidden="1">
      <c r="A7" s="338" t="s">
        <v>9</v>
      </c>
      <c r="B7" s="338"/>
      <c r="C7" s="338">
        <v>13520</v>
      </c>
      <c r="D7" s="338">
        <v>15397</v>
      </c>
      <c r="E7" s="338">
        <f>D7-C7</f>
        <v>1877</v>
      </c>
      <c r="F7" s="338">
        <v>500</v>
      </c>
      <c r="G7" s="338">
        <f>F7*E7</f>
        <v>938500</v>
      </c>
      <c r="H7" s="339">
        <v>1.03</v>
      </c>
      <c r="I7" s="352">
        <f t="shared" ref="I7:I17" si="0">H7*G7</f>
        <v>966655</v>
      </c>
    </row>
    <row r="8" spans="1:9" hidden="1">
      <c r="A8" s="338" t="s">
        <v>10</v>
      </c>
      <c r="B8" s="338"/>
      <c r="C8" s="338">
        <v>9001</v>
      </c>
      <c r="D8" s="338">
        <v>10737</v>
      </c>
      <c r="E8" s="338">
        <f>D8-C8</f>
        <v>1736</v>
      </c>
      <c r="F8" s="338">
        <v>500</v>
      </c>
      <c r="G8" s="338">
        <f>F8*E8</f>
        <v>868000</v>
      </c>
      <c r="H8" s="339">
        <v>1.03</v>
      </c>
      <c r="I8" s="352">
        <f t="shared" si="0"/>
        <v>894040</v>
      </c>
    </row>
    <row r="9" spans="1:9" hidden="1">
      <c r="A9" s="338" t="s">
        <v>12</v>
      </c>
      <c r="B9" s="338"/>
      <c r="C9" s="338"/>
      <c r="D9" s="338"/>
      <c r="E9" s="338"/>
      <c r="F9" s="338"/>
      <c r="G9" s="338">
        <f>SUM(G7:G8)</f>
        <v>1806500</v>
      </c>
      <c r="H9" s="339">
        <v>1.03</v>
      </c>
      <c r="I9" s="352">
        <f t="shared" si="0"/>
        <v>1860695</v>
      </c>
    </row>
    <row r="10" spans="1:9" ht="18.75" hidden="1">
      <c r="A10" s="358" t="s">
        <v>13</v>
      </c>
      <c r="B10" s="358"/>
      <c r="C10" s="358"/>
      <c r="D10" s="358"/>
      <c r="E10" s="358"/>
      <c r="F10" s="358"/>
      <c r="G10" s="358"/>
      <c r="H10" s="358"/>
      <c r="I10" s="358"/>
    </row>
    <row r="11" spans="1:9" hidden="1">
      <c r="A11" s="338"/>
      <c r="B11" s="338"/>
      <c r="C11" s="338"/>
      <c r="D11" s="338"/>
      <c r="E11" s="338"/>
      <c r="F11" s="338"/>
      <c r="G11" s="338"/>
      <c r="H11" s="339"/>
      <c r="I11" s="352"/>
    </row>
    <row r="12" spans="1:9" hidden="1">
      <c r="A12" s="338" t="s">
        <v>14</v>
      </c>
      <c r="B12" s="338"/>
      <c r="C12" s="338">
        <v>314433</v>
      </c>
      <c r="D12" s="338">
        <v>356989</v>
      </c>
      <c r="E12" s="338">
        <f t="shared" ref="E12:E17" si="1">D12-C12</f>
        <v>42556</v>
      </c>
      <c r="F12" s="338">
        <v>1</v>
      </c>
      <c r="G12" s="338">
        <f t="shared" ref="G12:G17" si="2">F12*E12</f>
        <v>42556</v>
      </c>
      <c r="H12" s="339">
        <v>1.03</v>
      </c>
      <c r="I12" s="352">
        <f>H12*G12</f>
        <v>43832.68</v>
      </c>
    </row>
    <row r="13" spans="1:9" hidden="1">
      <c r="A13" s="338" t="s">
        <v>15</v>
      </c>
      <c r="B13" s="338"/>
      <c r="C13" s="338">
        <v>1043</v>
      </c>
      <c r="D13" s="338">
        <v>1055</v>
      </c>
      <c r="E13" s="338">
        <f t="shared" si="1"/>
        <v>12</v>
      </c>
      <c r="F13" s="338">
        <v>400</v>
      </c>
      <c r="G13" s="338">
        <f t="shared" si="2"/>
        <v>4800</v>
      </c>
      <c r="H13" s="339">
        <v>1.03</v>
      </c>
      <c r="I13" s="352">
        <f t="shared" si="0"/>
        <v>4944</v>
      </c>
    </row>
    <row r="14" spans="1:9" hidden="1">
      <c r="A14" s="338" t="s">
        <v>16</v>
      </c>
      <c r="B14" s="338"/>
      <c r="C14" s="338">
        <v>408287</v>
      </c>
      <c r="D14" s="338">
        <v>534690</v>
      </c>
      <c r="E14" s="338">
        <f t="shared" si="1"/>
        <v>126403</v>
      </c>
      <c r="F14" s="338">
        <v>1</v>
      </c>
      <c r="G14" s="338">
        <f t="shared" si="2"/>
        <v>126403</v>
      </c>
      <c r="H14" s="339">
        <v>1.03</v>
      </c>
      <c r="I14" s="352">
        <f t="shared" si="0"/>
        <v>130195.09</v>
      </c>
    </row>
    <row r="15" spans="1:9" hidden="1">
      <c r="A15" s="338" t="s">
        <v>17</v>
      </c>
      <c r="B15" s="338"/>
      <c r="C15" s="338">
        <v>1076919</v>
      </c>
      <c r="D15" s="338">
        <v>1111657</v>
      </c>
      <c r="E15" s="338">
        <f t="shared" si="1"/>
        <v>34738</v>
      </c>
      <c r="F15" s="338">
        <v>1</v>
      </c>
      <c r="G15" s="338">
        <f t="shared" si="2"/>
        <v>34738</v>
      </c>
      <c r="H15" s="339">
        <v>1.03</v>
      </c>
      <c r="I15" s="352">
        <f t="shared" si="0"/>
        <v>35780.14</v>
      </c>
    </row>
    <row r="16" spans="1:9" hidden="1">
      <c r="A16" s="338" t="s">
        <v>18</v>
      </c>
      <c r="B16" s="338"/>
      <c r="C16" s="338">
        <v>917189</v>
      </c>
      <c r="D16" s="338">
        <v>1131196</v>
      </c>
      <c r="E16" s="338">
        <f t="shared" si="1"/>
        <v>214007</v>
      </c>
      <c r="F16" s="338">
        <v>1</v>
      </c>
      <c r="G16" s="338">
        <f t="shared" si="2"/>
        <v>214007</v>
      </c>
      <c r="H16" s="339">
        <v>1.03</v>
      </c>
      <c r="I16" s="352">
        <f t="shared" si="0"/>
        <v>220427.21</v>
      </c>
    </row>
    <row r="17" spans="1:9" hidden="1">
      <c r="A17" s="338" t="s">
        <v>19</v>
      </c>
      <c r="B17" s="338"/>
      <c r="C17" s="338">
        <v>747528</v>
      </c>
      <c r="D17" s="338">
        <v>863512</v>
      </c>
      <c r="E17" s="338">
        <f t="shared" si="1"/>
        <v>115984</v>
      </c>
      <c r="F17" s="338">
        <v>1</v>
      </c>
      <c r="G17" s="338">
        <f t="shared" si="2"/>
        <v>115984</v>
      </c>
      <c r="H17" s="339">
        <v>1.03</v>
      </c>
      <c r="I17" s="352">
        <f t="shared" si="0"/>
        <v>119463.52</v>
      </c>
    </row>
    <row r="18" spans="1:9" hidden="1">
      <c r="A18" s="338" t="s">
        <v>20</v>
      </c>
      <c r="B18" s="338"/>
      <c r="C18" s="338"/>
      <c r="D18" s="338"/>
      <c r="E18" s="338"/>
      <c r="F18" s="338"/>
      <c r="G18" s="338">
        <f>SUM(G12:G17)</f>
        <v>538488</v>
      </c>
      <c r="H18" s="339">
        <v>1.03</v>
      </c>
      <c r="I18" s="352">
        <f>SUM(I12:I17)</f>
        <v>554642.64</v>
      </c>
    </row>
    <row r="19" spans="1:9" hidden="1">
      <c r="A19" s="338"/>
      <c r="B19" s="338"/>
      <c r="C19" s="338"/>
      <c r="D19" s="338"/>
      <c r="E19" s="338"/>
      <c r="F19" s="338"/>
      <c r="G19" s="338"/>
      <c r="H19" s="339"/>
      <c r="I19" s="352"/>
    </row>
    <row r="20" spans="1:9" hidden="1">
      <c r="A20" s="338" t="s">
        <v>21</v>
      </c>
      <c r="B20" s="338"/>
      <c r="C20" s="338">
        <v>19934</v>
      </c>
      <c r="D20" s="338">
        <v>20096</v>
      </c>
      <c r="E20" s="338">
        <f>D20-C20</f>
        <v>162</v>
      </c>
      <c r="F20" s="338">
        <v>1</v>
      </c>
      <c r="G20" s="338">
        <f>F20*E20</f>
        <v>162</v>
      </c>
      <c r="H20" s="339">
        <v>9.5</v>
      </c>
      <c r="I20" s="352">
        <f>H20*G20</f>
        <v>1539</v>
      </c>
    </row>
    <row r="21" spans="1:9" hidden="1">
      <c r="A21" s="338" t="s">
        <v>22</v>
      </c>
      <c r="B21" s="338"/>
      <c r="C21" s="338">
        <v>15341</v>
      </c>
      <c r="D21" s="338">
        <v>15735</v>
      </c>
      <c r="E21" s="338">
        <f>D21-C21</f>
        <v>394</v>
      </c>
      <c r="F21" s="338">
        <v>1</v>
      </c>
      <c r="G21" s="338">
        <f>F21*E21</f>
        <v>394</v>
      </c>
      <c r="H21" s="339">
        <v>9.5</v>
      </c>
      <c r="I21" s="352">
        <f>H21*G21</f>
        <v>3743</v>
      </c>
    </row>
    <row r="22" spans="1:9" hidden="1">
      <c r="A22" s="338" t="s">
        <v>23</v>
      </c>
      <c r="B22" s="338"/>
      <c r="C22" s="338"/>
      <c r="D22" s="338"/>
      <c r="E22" s="338"/>
      <c r="F22" s="338"/>
      <c r="G22" s="338">
        <f>SUM(G20:G21)</f>
        <v>556</v>
      </c>
      <c r="H22" s="339">
        <v>9.5</v>
      </c>
      <c r="I22" s="352">
        <f>H22*G22</f>
        <v>5282</v>
      </c>
    </row>
    <row r="23" spans="1:9" hidden="1">
      <c r="A23" s="340" t="s">
        <v>24</v>
      </c>
    </row>
    <row r="24" spans="1:9" hidden="1">
      <c r="A24" s="341" t="s">
        <v>25</v>
      </c>
      <c r="I24" s="353">
        <f>I18+I22</f>
        <v>559924.64</v>
      </c>
    </row>
    <row r="25" spans="1:9" hidden="1"/>
    <row r="26" spans="1:9" ht="18.75">
      <c r="A26" s="359" t="s">
        <v>26</v>
      </c>
      <c r="B26" s="359"/>
      <c r="C26" s="359"/>
      <c r="D26" s="359"/>
      <c r="E26" s="359"/>
      <c r="F26" s="359"/>
      <c r="G26" s="359"/>
      <c r="H26" s="359"/>
      <c r="I26" s="359"/>
    </row>
    <row r="27" spans="1:9" ht="29.1" customHeight="1">
      <c r="A27" s="342" t="s">
        <v>1</v>
      </c>
      <c r="B27" s="342" t="s">
        <v>27</v>
      </c>
      <c r="C27" s="342" t="s">
        <v>2</v>
      </c>
      <c r="D27" s="342" t="s">
        <v>3</v>
      </c>
      <c r="E27" s="342" t="s">
        <v>4</v>
      </c>
      <c r="F27" s="342" t="s">
        <v>5</v>
      </c>
      <c r="G27" s="342" t="s">
        <v>6</v>
      </c>
      <c r="H27" s="343" t="s">
        <v>7</v>
      </c>
      <c r="I27" s="354" t="s">
        <v>8</v>
      </c>
    </row>
    <row r="28" spans="1:9" s="337" customFormat="1" ht="26.1" customHeight="1">
      <c r="A28" s="344" t="s">
        <v>14</v>
      </c>
      <c r="B28" s="345">
        <v>750</v>
      </c>
      <c r="C28" s="344">
        <v>2965789</v>
      </c>
      <c r="D28" s="344">
        <v>3362132</v>
      </c>
      <c r="E28" s="344">
        <f t="shared" ref="E28:E33" si="3">D28-C28</f>
        <v>396343</v>
      </c>
      <c r="F28" s="346">
        <v>1</v>
      </c>
      <c r="G28" s="344">
        <f t="shared" ref="G28:G33" si="4">F28*E28</f>
        <v>396343</v>
      </c>
      <c r="H28" s="347">
        <v>1.03</v>
      </c>
      <c r="I28" s="355">
        <f>H28*G28</f>
        <v>408233.29</v>
      </c>
    </row>
    <row r="29" spans="1:9" s="337" customFormat="1" ht="26.1" customHeight="1">
      <c r="A29" s="344" t="s">
        <v>15</v>
      </c>
      <c r="B29" s="345">
        <v>768</v>
      </c>
      <c r="C29" s="344">
        <v>2423</v>
      </c>
      <c r="D29" s="344">
        <v>2675</v>
      </c>
      <c r="E29" s="344">
        <f t="shared" si="3"/>
        <v>252</v>
      </c>
      <c r="F29" s="346">
        <v>400</v>
      </c>
      <c r="G29" s="344">
        <f t="shared" si="4"/>
        <v>100800</v>
      </c>
      <c r="H29" s="347">
        <v>1.03</v>
      </c>
      <c r="I29" s="355">
        <f>H29*G29</f>
        <v>103824</v>
      </c>
    </row>
    <row r="30" spans="1:9" s="337" customFormat="1" ht="26.1" customHeight="1">
      <c r="A30" s="344" t="s">
        <v>16</v>
      </c>
      <c r="B30" s="345">
        <v>749</v>
      </c>
      <c r="C30" s="344">
        <v>2234099</v>
      </c>
      <c r="D30" s="344">
        <v>2286574</v>
      </c>
      <c r="E30" s="344">
        <f t="shared" si="3"/>
        <v>52475</v>
      </c>
      <c r="F30" s="346">
        <v>1</v>
      </c>
      <c r="G30" s="344">
        <f t="shared" si="4"/>
        <v>52475</v>
      </c>
      <c r="H30" s="347">
        <v>1.03</v>
      </c>
      <c r="I30" s="355">
        <f t="shared" ref="I30:I33" si="5">H30*G30</f>
        <v>54049.25</v>
      </c>
    </row>
    <row r="31" spans="1:9" s="337" customFormat="1" ht="26.1" customHeight="1">
      <c r="A31" s="344" t="s">
        <v>17</v>
      </c>
      <c r="B31" s="345">
        <v>752</v>
      </c>
      <c r="C31" s="344">
        <v>3726460</v>
      </c>
      <c r="D31" s="344">
        <v>4117435</v>
      </c>
      <c r="E31" s="344">
        <f t="shared" si="3"/>
        <v>390975</v>
      </c>
      <c r="F31" s="346">
        <v>1</v>
      </c>
      <c r="G31" s="344">
        <f t="shared" si="4"/>
        <v>390975</v>
      </c>
      <c r="H31" s="347">
        <v>1.03</v>
      </c>
      <c r="I31" s="355">
        <f t="shared" si="5"/>
        <v>402704.25</v>
      </c>
    </row>
    <row r="32" spans="1:9" s="337" customFormat="1" ht="26.1" customHeight="1">
      <c r="A32" s="344" t="s">
        <v>18</v>
      </c>
      <c r="B32" s="345">
        <v>748</v>
      </c>
      <c r="C32" s="344">
        <v>3664338</v>
      </c>
      <c r="D32" s="344">
        <v>3750416</v>
      </c>
      <c r="E32" s="344">
        <f t="shared" si="3"/>
        <v>86078</v>
      </c>
      <c r="F32" s="346">
        <v>1</v>
      </c>
      <c r="G32" s="344">
        <f t="shared" si="4"/>
        <v>86078</v>
      </c>
      <c r="H32" s="347">
        <v>1.03</v>
      </c>
      <c r="I32" s="355">
        <f t="shared" si="5"/>
        <v>88660.34</v>
      </c>
    </row>
    <row r="33" spans="1:149" s="337" customFormat="1" ht="26.1" customHeight="1">
      <c r="A33" s="344" t="s">
        <v>28</v>
      </c>
      <c r="B33" s="345">
        <v>746</v>
      </c>
      <c r="C33" s="344">
        <v>2574933</v>
      </c>
      <c r="D33" s="344">
        <v>2686167</v>
      </c>
      <c r="E33" s="344">
        <f t="shared" si="3"/>
        <v>111234</v>
      </c>
      <c r="F33" s="346">
        <v>1</v>
      </c>
      <c r="G33" s="344">
        <f t="shared" si="4"/>
        <v>111234</v>
      </c>
      <c r="H33" s="347">
        <v>1.03</v>
      </c>
      <c r="I33" s="355">
        <f t="shared" si="5"/>
        <v>114571.02</v>
      </c>
    </row>
    <row r="34" spans="1:149" s="337" customFormat="1" ht="26.1" customHeight="1">
      <c r="A34" s="344" t="s">
        <v>20</v>
      </c>
      <c r="B34" s="344"/>
      <c r="C34" s="344"/>
      <c r="D34" s="344"/>
      <c r="E34" s="344"/>
      <c r="F34" s="344"/>
      <c r="G34" s="344">
        <f>SUM(G28:G33)</f>
        <v>1137905</v>
      </c>
      <c r="H34" s="347">
        <v>1.03</v>
      </c>
      <c r="I34" s="355">
        <f>SUM(I28:I33)</f>
        <v>1172042.1499999999</v>
      </c>
    </row>
    <row r="35" spans="1:149" s="337" customFormat="1" ht="26.1" customHeight="1">
      <c r="A35" s="344"/>
      <c r="B35" s="344"/>
      <c r="C35" s="344"/>
      <c r="D35" s="344"/>
      <c r="E35" s="344"/>
      <c r="F35" s="344"/>
      <c r="G35" s="344"/>
      <c r="H35" s="347"/>
      <c r="I35" s="355"/>
    </row>
    <row r="36" spans="1:149" s="337" customFormat="1" ht="26.1" customHeight="1">
      <c r="A36" s="344"/>
      <c r="B36" s="342" t="s">
        <v>29</v>
      </c>
      <c r="C36" s="348" t="s">
        <v>30</v>
      </c>
      <c r="D36" s="348" t="s">
        <v>31</v>
      </c>
      <c r="E36" s="348"/>
      <c r="F36" s="349"/>
      <c r="G36" s="348" t="s">
        <v>6</v>
      </c>
      <c r="H36" s="349" t="s">
        <v>32</v>
      </c>
      <c r="I36" s="348" t="s">
        <v>33</v>
      </c>
    </row>
    <row r="37" spans="1:149" s="337" customFormat="1" ht="26.1" customHeight="1">
      <c r="A37" s="344" t="s">
        <v>21</v>
      </c>
      <c r="B37" s="345" t="s">
        <v>34</v>
      </c>
      <c r="C37" s="344">
        <v>40852</v>
      </c>
      <c r="D37" s="344">
        <v>43116</v>
      </c>
      <c r="E37" s="344">
        <f>D37-C37</f>
        <v>2264</v>
      </c>
      <c r="F37" s="344">
        <v>1</v>
      </c>
      <c r="G37" s="344">
        <f>F37*E37</f>
        <v>2264</v>
      </c>
      <c r="H37" s="347">
        <v>9.5</v>
      </c>
      <c r="I37" s="355">
        <f>H37*G37</f>
        <v>21508</v>
      </c>
    </row>
    <row r="38" spans="1:149" s="337" customFormat="1" ht="26.1" customHeight="1">
      <c r="A38" s="344" t="s">
        <v>22</v>
      </c>
      <c r="B38" s="345" t="s">
        <v>34</v>
      </c>
      <c r="C38" s="344">
        <v>64352</v>
      </c>
      <c r="D38" s="344">
        <v>71666</v>
      </c>
      <c r="E38" s="344">
        <f>D38-C38</f>
        <v>7314</v>
      </c>
      <c r="F38" s="344">
        <v>1</v>
      </c>
      <c r="G38" s="344">
        <f>F38*E38</f>
        <v>7314</v>
      </c>
      <c r="H38" s="347">
        <v>9.5</v>
      </c>
      <c r="I38" s="355">
        <f>H38*G38</f>
        <v>69483</v>
      </c>
    </row>
    <row r="39" spans="1:149" s="337" customFormat="1" ht="26.1" customHeight="1">
      <c r="A39" s="344" t="s">
        <v>23</v>
      </c>
      <c r="B39" s="344"/>
      <c r="C39" s="344"/>
      <c r="D39" s="344"/>
      <c r="E39" s="344"/>
      <c r="F39" s="344"/>
      <c r="G39" s="344">
        <f>SUM(G37:G38)</f>
        <v>9578</v>
      </c>
      <c r="H39" s="347">
        <v>9.5</v>
      </c>
      <c r="I39" s="355">
        <f>H39*G39</f>
        <v>90991</v>
      </c>
    </row>
    <row r="40" spans="1:149" s="3" customFormat="1">
      <c r="A40" s="350" t="s">
        <v>24</v>
      </c>
      <c r="B40" s="289"/>
      <c r="C40" s="289"/>
      <c r="D40" s="289"/>
      <c r="E40" s="289"/>
      <c r="F40" s="289"/>
      <c r="G40" s="289"/>
      <c r="H40" s="289"/>
      <c r="I40" s="289"/>
    </row>
    <row r="41" spans="1:149" s="3" customFormat="1">
      <c r="A41" s="351" t="s">
        <v>35</v>
      </c>
      <c r="B41" s="2"/>
      <c r="C41" s="2"/>
      <c r="D41" s="2"/>
      <c r="E41" s="2"/>
      <c r="F41" s="2"/>
      <c r="G41" s="2"/>
      <c r="H41" s="2"/>
      <c r="I41" s="356">
        <f>I34+I39</f>
        <v>1263033.1499999999</v>
      </c>
    </row>
    <row r="42" spans="1:149"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</row>
    <row r="65536" spans="4:4">
      <c r="D65536" s="357"/>
    </row>
  </sheetData>
  <mergeCells count="3">
    <mergeCell ref="A1:I1"/>
    <mergeCell ref="A10:I10"/>
    <mergeCell ref="A26:I26"/>
  </mergeCells>
  <phoneticPr fontId="48" type="noConversion"/>
  <pageMargins left="0.74803149606299202" right="0.74803149606299202" top="0.196850393700787" bottom="0.39370078740157499" header="0.511811023622047" footer="0.511811023622047"/>
  <pageSetup paperSize="27" fitToWidth="0" fitToHeight="0" orientation="landscape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Y39"/>
  <sheetViews>
    <sheetView zoomScale="82" zoomScaleNormal="82" workbookViewId="0">
      <selection activeCell="A7" sqref="A7:XFD39"/>
    </sheetView>
  </sheetViews>
  <sheetFormatPr defaultColWidth="9" defaultRowHeight="14.25"/>
  <cols>
    <col min="1" max="1" width="16.875" style="5" customWidth="1"/>
    <col min="2" max="2" width="10.25" style="5" customWidth="1"/>
    <col min="3" max="3" width="13.25" style="5" customWidth="1"/>
    <col min="4" max="5" width="12.75" style="5" customWidth="1"/>
    <col min="6" max="6" width="7.5" style="5" customWidth="1"/>
    <col min="7" max="7" width="6.5" style="54" customWidth="1"/>
    <col min="8" max="8" width="8.75" style="5" customWidth="1"/>
    <col min="9" max="9" width="13.625" style="5" customWidth="1"/>
    <col min="10" max="10" width="12.75" style="5" customWidth="1"/>
    <col min="11" max="11" width="7.25" style="5" customWidth="1"/>
    <col min="12" max="12" width="4.5" style="5" customWidth="1"/>
    <col min="13" max="13" width="10.5" style="5"/>
    <col min="14" max="14" width="4.875" style="5" customWidth="1"/>
    <col min="15" max="15" width="15" style="5" customWidth="1"/>
    <col min="16" max="16" width="4.75" style="5" customWidth="1"/>
    <col min="17" max="17" width="13.875" style="5" customWidth="1"/>
    <col min="18" max="18" width="7.125" style="5" customWidth="1"/>
    <col min="19" max="19" width="11.625" style="5"/>
    <col min="20" max="20" width="9.5" style="5"/>
    <col min="21" max="16384" width="9" style="5"/>
  </cols>
  <sheetData>
    <row r="1" spans="1:20" s="1" customFormat="1" ht="29.1" customHeight="1">
      <c r="A1" s="363" t="s">
        <v>1017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5"/>
    </row>
    <row r="2" spans="1:20" s="1" customFormat="1" ht="28.5">
      <c r="A2" s="15" t="s">
        <v>1</v>
      </c>
      <c r="B2" s="14" t="s">
        <v>27</v>
      </c>
      <c r="C2" s="14" t="s">
        <v>1018</v>
      </c>
      <c r="D2" s="15" t="s">
        <v>30</v>
      </c>
      <c r="E2" s="15" t="s">
        <v>31</v>
      </c>
      <c r="F2" s="15" t="s">
        <v>6</v>
      </c>
      <c r="G2" s="35" t="s">
        <v>32</v>
      </c>
      <c r="H2" s="15" t="s">
        <v>33</v>
      </c>
      <c r="I2" s="15" t="s">
        <v>2</v>
      </c>
      <c r="J2" s="15" t="s">
        <v>3</v>
      </c>
      <c r="K2" s="15" t="s">
        <v>4</v>
      </c>
      <c r="L2" s="15" t="s">
        <v>5</v>
      </c>
      <c r="M2" s="15" t="s">
        <v>6</v>
      </c>
      <c r="N2" s="15"/>
      <c r="O2" s="40" t="s">
        <v>8</v>
      </c>
      <c r="P2" s="15" t="s">
        <v>38</v>
      </c>
      <c r="Q2" s="40" t="s">
        <v>23</v>
      </c>
      <c r="R2" s="15" t="s">
        <v>39</v>
      </c>
      <c r="S2" s="35" t="s">
        <v>40</v>
      </c>
    </row>
    <row r="3" spans="1:20" s="1" customFormat="1">
      <c r="A3" s="15"/>
      <c r="B3" s="15"/>
      <c r="C3" s="15" t="s">
        <v>1019</v>
      </c>
      <c r="D3" s="15"/>
      <c r="E3" s="15"/>
      <c r="F3" s="15"/>
      <c r="G3" s="35"/>
      <c r="H3" s="15"/>
      <c r="I3" s="15"/>
      <c r="J3" s="15"/>
      <c r="K3" s="15"/>
      <c r="L3" s="15"/>
      <c r="M3" s="15"/>
      <c r="N3" s="15">
        <v>1.03</v>
      </c>
      <c r="O3" s="40"/>
      <c r="P3" s="15"/>
      <c r="Q3" s="40"/>
      <c r="R3" s="15"/>
      <c r="S3" s="35"/>
    </row>
    <row r="4" spans="1:20" s="1" customFormat="1">
      <c r="A4" s="15" t="s">
        <v>1020</v>
      </c>
      <c r="B4" s="15">
        <v>459</v>
      </c>
      <c r="C4" s="15" t="s">
        <v>1021</v>
      </c>
      <c r="D4" s="15"/>
      <c r="E4" s="15"/>
      <c r="F4" s="15"/>
      <c r="G4" s="35"/>
      <c r="H4" s="15"/>
      <c r="I4" s="15">
        <v>911</v>
      </c>
      <c r="J4" s="15">
        <v>1090</v>
      </c>
      <c r="K4" s="15">
        <f>J4-I4</f>
        <v>179</v>
      </c>
      <c r="L4" s="15">
        <v>30</v>
      </c>
      <c r="M4" s="15">
        <f>L4*K4</f>
        <v>5370</v>
      </c>
      <c r="N4" s="15">
        <v>1.03</v>
      </c>
      <c r="O4" s="40">
        <f>N4*M4</f>
        <v>5531.1</v>
      </c>
      <c r="P4" s="15"/>
      <c r="Q4" s="40">
        <f>H4+O4+P4</f>
        <v>5531.1</v>
      </c>
      <c r="R4" s="15">
        <v>1</v>
      </c>
      <c r="S4" s="35">
        <f>Q4*R4</f>
        <v>5531.1</v>
      </c>
    </row>
    <row r="5" spans="1:20" s="1" customFormat="1">
      <c r="A5" s="15" t="s">
        <v>1022</v>
      </c>
      <c r="B5" s="15">
        <v>464</v>
      </c>
      <c r="C5" s="15" t="s">
        <v>1021</v>
      </c>
      <c r="D5" s="15"/>
      <c r="E5" s="15"/>
      <c r="F5" s="15"/>
      <c r="G5" s="35"/>
      <c r="H5" s="15"/>
      <c r="I5" s="15">
        <v>429</v>
      </c>
      <c r="J5" s="15">
        <v>537</v>
      </c>
      <c r="K5" s="15">
        <f>J5-I5</f>
        <v>108</v>
      </c>
      <c r="L5" s="15">
        <v>30</v>
      </c>
      <c r="M5" s="15">
        <f>L5*K5</f>
        <v>3240</v>
      </c>
      <c r="N5" s="15">
        <v>1.03</v>
      </c>
      <c r="O5" s="40">
        <f>N5*M5</f>
        <v>3337.2</v>
      </c>
      <c r="P5" s="15"/>
      <c r="Q5" s="40">
        <f>H5+O5+P5</f>
        <v>3337.2</v>
      </c>
      <c r="R5" s="15">
        <v>1</v>
      </c>
      <c r="S5" s="35">
        <f>Q5*R5</f>
        <v>3337.2</v>
      </c>
    </row>
    <row r="6" spans="1:20" s="1" customFormat="1">
      <c r="A6" s="15" t="s">
        <v>23</v>
      </c>
      <c r="B6" s="15"/>
      <c r="C6" s="15"/>
      <c r="D6" s="15"/>
      <c r="E6" s="15"/>
      <c r="F6" s="15"/>
      <c r="G6" s="35"/>
      <c r="H6" s="15"/>
      <c r="I6" s="15"/>
      <c r="J6" s="15"/>
      <c r="K6" s="15"/>
      <c r="L6" s="15"/>
      <c r="M6" s="15"/>
      <c r="N6" s="15"/>
      <c r="O6" s="40"/>
      <c r="P6" s="15"/>
      <c r="Q6" s="40"/>
      <c r="R6" s="15"/>
      <c r="S6" s="35">
        <f>SUM(S4:S5)</f>
        <v>8868.2999999999993</v>
      </c>
    </row>
    <row r="7" spans="1:20" s="1" customFormat="1">
      <c r="A7" s="11"/>
      <c r="B7" s="55"/>
      <c r="C7" s="15"/>
      <c r="D7" s="15"/>
      <c r="E7" s="15"/>
      <c r="F7" s="15"/>
      <c r="G7" s="35"/>
      <c r="H7" s="15"/>
      <c r="I7" s="15"/>
      <c r="J7" s="15"/>
      <c r="K7" s="15"/>
      <c r="L7" s="15"/>
      <c r="M7" s="15"/>
      <c r="N7" s="15"/>
      <c r="O7" s="40"/>
      <c r="P7" s="15"/>
      <c r="Q7" s="40"/>
      <c r="R7" s="15"/>
      <c r="S7" s="35"/>
      <c r="T7" s="65"/>
    </row>
    <row r="8" spans="1:20" s="1" customFormat="1">
      <c r="A8" s="15"/>
      <c r="B8" s="15"/>
      <c r="C8" s="15"/>
      <c r="D8" s="15"/>
      <c r="E8" s="15"/>
      <c r="F8" s="15"/>
      <c r="G8" s="35"/>
      <c r="H8" s="15"/>
      <c r="I8" s="15"/>
      <c r="J8" s="15"/>
      <c r="K8" s="15"/>
      <c r="L8" s="15"/>
      <c r="M8" s="15"/>
      <c r="N8" s="15"/>
      <c r="O8" s="40"/>
      <c r="P8" s="15"/>
      <c r="Q8" s="40"/>
      <c r="R8" s="15"/>
      <c r="S8" s="35"/>
      <c r="T8" s="65"/>
    </row>
    <row r="9" spans="1:20" s="1" customFormat="1">
      <c r="A9" s="15"/>
      <c r="B9" s="15"/>
      <c r="C9" s="15"/>
      <c r="D9" s="15"/>
      <c r="E9" s="15"/>
      <c r="F9" s="15"/>
      <c r="G9" s="35"/>
      <c r="H9" s="15"/>
      <c r="I9" s="15"/>
      <c r="J9" s="15"/>
      <c r="K9" s="15"/>
      <c r="L9" s="15"/>
      <c r="M9" s="15"/>
      <c r="N9" s="15"/>
      <c r="O9" s="40"/>
      <c r="P9" s="15"/>
      <c r="Q9" s="40"/>
      <c r="R9" s="15"/>
      <c r="S9" s="35"/>
      <c r="T9" s="65"/>
    </row>
    <row r="10" spans="1:20" s="1" customFormat="1">
      <c r="A10" s="15"/>
      <c r="B10" s="15"/>
      <c r="C10" s="15"/>
      <c r="D10" s="15"/>
      <c r="E10" s="15"/>
      <c r="F10" s="15"/>
      <c r="G10" s="35"/>
      <c r="H10" s="15"/>
      <c r="I10" s="15"/>
      <c r="J10" s="15"/>
      <c r="K10" s="15"/>
      <c r="L10" s="15"/>
      <c r="M10" s="15"/>
      <c r="N10" s="15"/>
      <c r="O10" s="40"/>
      <c r="P10" s="15"/>
      <c r="Q10" s="40"/>
      <c r="R10" s="15"/>
      <c r="S10" s="35"/>
      <c r="T10" s="65"/>
    </row>
    <row r="11" spans="1:20" s="1" customFormat="1">
      <c r="A11" s="15"/>
      <c r="B11" s="15"/>
      <c r="C11" s="15"/>
      <c r="D11" s="15"/>
      <c r="E11" s="15"/>
      <c r="F11" s="15"/>
      <c r="G11" s="35"/>
      <c r="H11" s="15"/>
      <c r="I11" s="15"/>
      <c r="J11" s="15"/>
      <c r="K11" s="15"/>
      <c r="L11" s="15"/>
      <c r="M11" s="15"/>
      <c r="N11" s="15"/>
      <c r="O11" s="40"/>
      <c r="P11" s="15"/>
      <c r="Q11" s="40"/>
      <c r="R11" s="15"/>
      <c r="S11" s="35"/>
      <c r="T11" s="65"/>
    </row>
    <row r="12" spans="1:20" s="1" customFormat="1" ht="28.5">
      <c r="A12" s="15" t="s">
        <v>1</v>
      </c>
      <c r="B12" s="14" t="s">
        <v>27</v>
      </c>
      <c r="C12" s="14" t="s">
        <v>1018</v>
      </c>
      <c r="D12" s="15" t="s">
        <v>30</v>
      </c>
      <c r="E12" s="15" t="s">
        <v>31</v>
      </c>
      <c r="F12" s="15" t="s">
        <v>6</v>
      </c>
      <c r="G12" s="35" t="s">
        <v>32</v>
      </c>
      <c r="H12" s="15" t="s">
        <v>33</v>
      </c>
      <c r="I12" s="15" t="s">
        <v>2</v>
      </c>
      <c r="J12" s="15" t="s">
        <v>3</v>
      </c>
      <c r="K12" s="15" t="s">
        <v>4</v>
      </c>
      <c r="L12" s="15" t="s">
        <v>5</v>
      </c>
      <c r="M12" s="15" t="s">
        <v>6</v>
      </c>
      <c r="N12" s="15"/>
      <c r="O12" s="40" t="s">
        <v>8</v>
      </c>
      <c r="P12" s="15" t="s">
        <v>38</v>
      </c>
      <c r="Q12" s="40" t="s">
        <v>23</v>
      </c>
      <c r="R12" s="15" t="s">
        <v>39</v>
      </c>
      <c r="S12" s="35" t="s">
        <v>40</v>
      </c>
      <c r="T12" s="65"/>
    </row>
    <row r="13" spans="1:20" s="1" customFormat="1">
      <c r="A13" s="15"/>
      <c r="B13" s="15"/>
      <c r="C13" s="15" t="s">
        <v>1019</v>
      </c>
      <c r="D13" s="15"/>
      <c r="E13" s="15"/>
      <c r="F13" s="15"/>
      <c r="G13" s="35"/>
      <c r="H13" s="15"/>
      <c r="I13" s="15"/>
      <c r="J13" s="15"/>
      <c r="K13" s="15"/>
      <c r="L13" s="15"/>
      <c r="M13" s="15"/>
      <c r="N13" s="15"/>
      <c r="O13" s="40"/>
      <c r="P13" s="15"/>
      <c r="Q13" s="40"/>
      <c r="R13" s="15"/>
      <c r="S13" s="35"/>
      <c r="T13" s="65"/>
    </row>
    <row r="14" spans="1:20" s="1" customFormat="1">
      <c r="A14" s="15" t="s">
        <v>1023</v>
      </c>
      <c r="B14" s="15">
        <v>57</v>
      </c>
      <c r="C14" s="15" t="s">
        <v>1024</v>
      </c>
      <c r="D14" s="15">
        <v>5466</v>
      </c>
      <c r="E14" s="15"/>
      <c r="F14" s="15"/>
      <c r="G14" s="35"/>
      <c r="H14" s="15"/>
      <c r="I14" s="15">
        <v>57587</v>
      </c>
      <c r="J14" s="15">
        <v>59001</v>
      </c>
      <c r="K14" s="15">
        <f>J14-I14</f>
        <v>1414</v>
      </c>
      <c r="L14" s="15">
        <v>1</v>
      </c>
      <c r="M14" s="15">
        <f>L14*K14</f>
        <v>1414</v>
      </c>
      <c r="N14" s="15">
        <v>1.03</v>
      </c>
      <c r="O14" s="40">
        <f>N14*M14</f>
        <v>1456.42</v>
      </c>
      <c r="P14" s="15">
        <v>80</v>
      </c>
      <c r="Q14" s="40">
        <f>H14+O14+P14</f>
        <v>1536.42</v>
      </c>
      <c r="R14" s="15">
        <v>1</v>
      </c>
      <c r="S14" s="35">
        <f>Q14*R14</f>
        <v>1536.42</v>
      </c>
      <c r="T14" s="65"/>
    </row>
    <row r="15" spans="1:20" s="1" customFormat="1">
      <c r="A15" s="15" t="s">
        <v>1025</v>
      </c>
      <c r="B15" s="15">
        <v>56</v>
      </c>
      <c r="C15" s="15" t="s">
        <v>1024</v>
      </c>
      <c r="D15" s="15"/>
      <c r="E15" s="15"/>
      <c r="F15" s="15"/>
      <c r="G15" s="35"/>
      <c r="H15" s="15"/>
      <c r="I15" s="15">
        <v>11386</v>
      </c>
      <c r="J15" s="15">
        <v>11386</v>
      </c>
      <c r="K15" s="15">
        <f>J15-I15</f>
        <v>0</v>
      </c>
      <c r="L15" s="15">
        <v>1</v>
      </c>
      <c r="M15" s="15">
        <f>L15*K15</f>
        <v>0</v>
      </c>
      <c r="N15" s="15">
        <v>1.03</v>
      </c>
      <c r="O15" s="40">
        <f>N15*M15</f>
        <v>0</v>
      </c>
      <c r="P15" s="15">
        <v>80</v>
      </c>
      <c r="Q15" s="40">
        <f>H15+O15+P15</f>
        <v>80</v>
      </c>
      <c r="R15" s="15">
        <v>1</v>
      </c>
      <c r="S15" s="35">
        <f>Q15*R15</f>
        <v>80</v>
      </c>
      <c r="T15" s="65"/>
    </row>
    <row r="16" spans="1:20" s="1" customFormat="1">
      <c r="A16" s="15" t="s">
        <v>23</v>
      </c>
      <c r="B16" s="15"/>
      <c r="C16" s="15"/>
      <c r="D16" s="15"/>
      <c r="E16" s="15"/>
      <c r="F16" s="15"/>
      <c r="G16" s="35"/>
      <c r="H16" s="15"/>
      <c r="I16" s="15"/>
      <c r="J16" s="15"/>
      <c r="K16" s="15"/>
      <c r="L16" s="15"/>
      <c r="M16" s="15"/>
      <c r="N16" s="15"/>
      <c r="O16" s="40"/>
      <c r="P16" s="15"/>
      <c r="Q16" s="40"/>
      <c r="R16" s="15"/>
      <c r="S16" s="35">
        <f>SUM(S14:S15)</f>
        <v>1616.42</v>
      </c>
      <c r="T16" s="65"/>
    </row>
    <row r="17" spans="1:20" s="1" customFormat="1">
      <c r="A17" s="33"/>
      <c r="B17" s="15"/>
      <c r="C17" s="15"/>
      <c r="D17" s="15"/>
      <c r="E17" s="15"/>
      <c r="F17" s="15"/>
      <c r="G17" s="35"/>
      <c r="H17" s="15"/>
      <c r="I17" s="15"/>
      <c r="J17" s="15"/>
      <c r="K17" s="15"/>
      <c r="L17" s="15"/>
      <c r="M17" s="15"/>
      <c r="N17" s="15"/>
      <c r="O17" s="40"/>
      <c r="P17" s="15"/>
      <c r="Q17" s="40"/>
      <c r="R17" s="15"/>
      <c r="S17" s="35"/>
      <c r="T17" s="65"/>
    </row>
    <row r="18" spans="1:20" s="1" customFormat="1">
      <c r="A18" s="15"/>
      <c r="B18" s="15"/>
      <c r="C18" s="15"/>
      <c r="D18" s="15"/>
      <c r="E18" s="15"/>
      <c r="F18" s="15"/>
      <c r="G18" s="35"/>
      <c r="H18" s="15"/>
      <c r="I18" s="15"/>
      <c r="J18" s="15"/>
      <c r="K18" s="15"/>
      <c r="L18" s="15"/>
      <c r="M18" s="15"/>
      <c r="N18" s="15"/>
      <c r="O18" s="40"/>
      <c r="P18" s="15"/>
      <c r="Q18" s="40"/>
      <c r="R18" s="15"/>
      <c r="S18" s="35"/>
      <c r="T18" s="65"/>
    </row>
    <row r="19" spans="1:20" s="1" customFormat="1">
      <c r="A19" s="15"/>
      <c r="B19" s="15"/>
      <c r="C19" s="15"/>
      <c r="D19" s="15"/>
      <c r="E19" s="15"/>
      <c r="F19" s="15"/>
      <c r="G19" s="35"/>
      <c r="H19" s="15"/>
      <c r="I19" s="15"/>
      <c r="J19" s="15"/>
      <c r="K19" s="15"/>
      <c r="L19" s="15"/>
      <c r="M19" s="15"/>
      <c r="N19" s="15"/>
      <c r="O19" s="40"/>
      <c r="P19" s="15"/>
      <c r="Q19" s="40"/>
      <c r="R19" s="15"/>
      <c r="S19" s="35"/>
      <c r="T19" s="65"/>
    </row>
    <row r="20" spans="1:20" s="1" customFormat="1">
      <c r="A20" s="15"/>
      <c r="B20" s="15"/>
      <c r="C20" s="15"/>
      <c r="D20" s="15"/>
      <c r="E20" s="15"/>
      <c r="F20" s="15"/>
      <c r="G20" s="3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65"/>
    </row>
    <row r="21" spans="1:20" s="1" customFormat="1" ht="28.5">
      <c r="A21" s="15" t="s">
        <v>1</v>
      </c>
      <c r="B21" s="14" t="s">
        <v>27</v>
      </c>
      <c r="C21" s="14" t="s">
        <v>1018</v>
      </c>
      <c r="D21" s="15" t="s">
        <v>30</v>
      </c>
      <c r="E21" s="15" t="s">
        <v>31</v>
      </c>
      <c r="F21" s="15" t="s">
        <v>6</v>
      </c>
      <c r="G21" s="35" t="s">
        <v>32</v>
      </c>
      <c r="H21" s="15" t="s">
        <v>33</v>
      </c>
      <c r="I21" s="15" t="s">
        <v>2</v>
      </c>
      <c r="J21" s="15" t="s">
        <v>3</v>
      </c>
      <c r="K21" s="15" t="s">
        <v>4</v>
      </c>
      <c r="L21" s="15" t="s">
        <v>5</v>
      </c>
      <c r="M21" s="15" t="s">
        <v>6</v>
      </c>
      <c r="N21" s="15"/>
      <c r="O21" s="40" t="s">
        <v>8</v>
      </c>
      <c r="P21" s="15" t="s">
        <v>38</v>
      </c>
      <c r="Q21" s="40" t="s">
        <v>23</v>
      </c>
      <c r="R21" s="15" t="s">
        <v>39</v>
      </c>
      <c r="S21" s="35" t="s">
        <v>40</v>
      </c>
    </row>
    <row r="22" spans="1:20" s="1" customFormat="1">
      <c r="A22" s="15"/>
      <c r="B22" s="15"/>
      <c r="C22" s="15" t="s">
        <v>1026</v>
      </c>
      <c r="D22" s="15"/>
      <c r="E22" s="15"/>
      <c r="F22" s="15"/>
      <c r="G22" s="35"/>
      <c r="H22" s="15"/>
      <c r="I22" s="15"/>
      <c r="J22" s="15"/>
      <c r="K22" s="15"/>
      <c r="L22" s="15"/>
      <c r="M22" s="15"/>
      <c r="N22" s="15"/>
      <c r="O22" s="40"/>
      <c r="P22" s="15"/>
      <c r="Q22" s="40"/>
      <c r="R22" s="15"/>
      <c r="S22" s="35"/>
    </row>
    <row r="23" spans="1:20" s="1" customFormat="1">
      <c r="A23" s="15" t="s">
        <v>1027</v>
      </c>
      <c r="B23" s="15">
        <v>228</v>
      </c>
      <c r="C23" s="15" t="s">
        <v>120</v>
      </c>
      <c r="D23" s="15"/>
      <c r="E23" s="15"/>
      <c r="F23" s="15"/>
      <c r="G23" s="35"/>
      <c r="H23" s="15"/>
      <c r="I23" s="15">
        <v>3349</v>
      </c>
      <c r="J23" s="15">
        <v>3468</v>
      </c>
      <c r="K23" s="15">
        <f>J23-I23</f>
        <v>119</v>
      </c>
      <c r="L23" s="15">
        <v>40</v>
      </c>
      <c r="M23" s="15">
        <f>L23*K23</f>
        <v>4760</v>
      </c>
      <c r="N23" s="15">
        <v>1.03</v>
      </c>
      <c r="O23" s="40">
        <f>N23*M23</f>
        <v>4902.8</v>
      </c>
      <c r="P23" s="15"/>
      <c r="Q23" s="40">
        <f>H23+O23+P23</f>
        <v>4902.8</v>
      </c>
      <c r="R23" s="15">
        <v>1</v>
      </c>
      <c r="S23" s="35">
        <f>Q23*R23</f>
        <v>4902.8</v>
      </c>
    </row>
    <row r="24" spans="1:20" s="1" customFormat="1">
      <c r="A24" s="15" t="s">
        <v>1028</v>
      </c>
      <c r="B24" s="15">
        <v>704</v>
      </c>
      <c r="C24" s="15" t="s">
        <v>120</v>
      </c>
      <c r="D24" s="15"/>
      <c r="E24" s="15"/>
      <c r="F24" s="15"/>
      <c r="G24" s="35"/>
      <c r="H24" s="15"/>
      <c r="I24" s="15">
        <v>33520</v>
      </c>
      <c r="J24" s="15">
        <v>37334</v>
      </c>
      <c r="K24" s="15">
        <f>J24-I24</f>
        <v>3814</v>
      </c>
      <c r="L24" s="15">
        <v>1</v>
      </c>
      <c r="M24" s="15">
        <f>L24*K24</f>
        <v>3814</v>
      </c>
      <c r="N24" s="15">
        <v>1.03</v>
      </c>
      <c r="O24" s="40">
        <f>N24*M24</f>
        <v>3928.42</v>
      </c>
      <c r="P24" s="15">
        <v>40</v>
      </c>
      <c r="Q24" s="40">
        <f>H24+O24+P24</f>
        <v>3968.42</v>
      </c>
      <c r="R24" s="15">
        <v>1</v>
      </c>
      <c r="S24" s="35">
        <f>Q24*R24</f>
        <v>3968.42</v>
      </c>
    </row>
    <row r="25" spans="1:20" s="1" customFormat="1">
      <c r="A25" s="15" t="s">
        <v>1029</v>
      </c>
      <c r="B25" s="15"/>
      <c r="C25" s="15" t="s">
        <v>120</v>
      </c>
      <c r="D25" s="15">
        <v>6391</v>
      </c>
      <c r="E25" s="15">
        <v>6714</v>
      </c>
      <c r="F25" s="15">
        <f>SUM(E25-D25)</f>
        <v>323</v>
      </c>
      <c r="G25" s="35">
        <v>9.5</v>
      </c>
      <c r="H25" s="15">
        <f>F25*G25</f>
        <v>3068.5</v>
      </c>
      <c r="I25" s="15">
        <v>1114</v>
      </c>
      <c r="J25" s="15">
        <v>1162</v>
      </c>
      <c r="K25" s="15">
        <f>J25-I25</f>
        <v>48</v>
      </c>
      <c r="L25" s="15">
        <v>1</v>
      </c>
      <c r="M25" s="15">
        <f>L25*K25</f>
        <v>48</v>
      </c>
      <c r="N25" s="15">
        <v>1.03</v>
      </c>
      <c r="O25" s="40">
        <f>N25*M25</f>
        <v>49.44</v>
      </c>
      <c r="P25" s="15"/>
      <c r="Q25" s="40">
        <f>H25+O25+P25</f>
        <v>3117.94</v>
      </c>
      <c r="R25" s="15">
        <v>1</v>
      </c>
      <c r="S25" s="35">
        <f>Q25*R25</f>
        <v>3117.94</v>
      </c>
    </row>
    <row r="26" spans="1:20" s="1" customFormat="1">
      <c r="A26" s="15" t="s">
        <v>23</v>
      </c>
      <c r="B26" s="15"/>
      <c r="C26" s="15" t="s">
        <v>120</v>
      </c>
      <c r="D26" s="15"/>
      <c r="E26" s="15"/>
      <c r="F26" s="15"/>
      <c r="G26" s="35"/>
      <c r="H26" s="15"/>
      <c r="I26" s="15"/>
      <c r="J26" s="15"/>
      <c r="K26" s="15"/>
      <c r="L26" s="15"/>
      <c r="M26" s="15"/>
      <c r="N26" s="15"/>
      <c r="O26" s="40"/>
      <c r="P26" s="15"/>
      <c r="Q26" s="40"/>
      <c r="R26" s="15"/>
      <c r="S26" s="35">
        <f>SUM(S23:S25)</f>
        <v>11989.16</v>
      </c>
    </row>
    <row r="27" spans="1:20" s="1" customFormat="1">
      <c r="A27" s="15"/>
      <c r="B27" s="15"/>
      <c r="C27" s="15"/>
      <c r="D27" s="15"/>
      <c r="E27" s="15"/>
      <c r="F27" s="15"/>
      <c r="G27" s="35"/>
      <c r="H27" s="15"/>
      <c r="I27" s="15"/>
      <c r="J27" s="15"/>
      <c r="K27" s="15"/>
      <c r="L27" s="15"/>
      <c r="M27" s="15"/>
      <c r="N27" s="15"/>
      <c r="O27" s="40"/>
      <c r="P27" s="15"/>
      <c r="Q27" s="40"/>
      <c r="R27" s="15"/>
      <c r="S27" s="35"/>
    </row>
    <row r="28" spans="1:20" s="1" customFormat="1">
      <c r="A28" s="15"/>
      <c r="B28" s="15"/>
      <c r="C28" s="15"/>
      <c r="D28" s="15"/>
      <c r="E28" s="15"/>
      <c r="F28" s="15"/>
      <c r="G28" s="35"/>
      <c r="H28" s="15"/>
      <c r="I28" s="15"/>
      <c r="J28" s="15"/>
      <c r="K28" s="15"/>
      <c r="L28" s="15"/>
      <c r="M28" s="15"/>
      <c r="N28" s="15"/>
      <c r="O28" s="40"/>
      <c r="P28" s="15"/>
      <c r="Q28" s="40"/>
      <c r="R28" s="15"/>
      <c r="S28" s="35"/>
    </row>
    <row r="29" spans="1:20" s="1" customFormat="1">
      <c r="A29" s="33"/>
      <c r="B29" s="15"/>
      <c r="C29" s="15"/>
      <c r="D29" s="15"/>
      <c r="E29" s="15"/>
      <c r="F29" s="15"/>
      <c r="G29" s="35"/>
      <c r="H29" s="15"/>
      <c r="I29" s="15"/>
      <c r="J29" s="15"/>
      <c r="K29" s="15"/>
      <c r="L29" s="15"/>
      <c r="M29" s="15"/>
      <c r="N29" s="15"/>
      <c r="O29" s="40"/>
      <c r="P29" s="15"/>
      <c r="Q29" s="40"/>
      <c r="R29" s="15"/>
      <c r="S29" s="35"/>
    </row>
    <row r="30" spans="1:20" s="1" customFormat="1">
      <c r="A30" s="56"/>
      <c r="B30" s="56"/>
      <c r="C30" s="56"/>
      <c r="D30" s="56"/>
      <c r="E30" s="56"/>
      <c r="F30" s="56"/>
      <c r="G30" s="57"/>
      <c r="H30" s="56"/>
      <c r="I30" s="56"/>
      <c r="J30" s="56"/>
      <c r="K30" s="56"/>
      <c r="L30" s="56"/>
      <c r="M30" s="56"/>
      <c r="N30" s="56"/>
      <c r="O30" s="62"/>
      <c r="P30" s="56"/>
      <c r="Q30" s="62"/>
      <c r="R30" s="56"/>
      <c r="S30" s="57"/>
    </row>
    <row r="31" spans="1:20" s="1" customFormat="1">
      <c r="A31" s="56"/>
      <c r="B31" s="56"/>
      <c r="C31" s="56"/>
      <c r="D31" s="56"/>
      <c r="E31" s="56"/>
      <c r="F31" s="56"/>
      <c r="G31" s="57"/>
      <c r="H31" s="56"/>
      <c r="I31" s="56"/>
      <c r="J31" s="56"/>
      <c r="K31" s="56"/>
      <c r="L31" s="56"/>
      <c r="M31" s="56"/>
      <c r="N31" s="56"/>
      <c r="O31" s="62"/>
      <c r="P31" s="56"/>
      <c r="Q31" s="62"/>
      <c r="R31" s="56"/>
      <c r="S31" s="57"/>
    </row>
    <row r="32" spans="1:20" s="1" customFormat="1" ht="28.5">
      <c r="A32" s="15" t="s">
        <v>1</v>
      </c>
      <c r="B32" s="14" t="s">
        <v>27</v>
      </c>
      <c r="C32" s="14" t="s">
        <v>1030</v>
      </c>
      <c r="D32" s="15" t="s">
        <v>30</v>
      </c>
      <c r="E32" s="15" t="s">
        <v>31</v>
      </c>
      <c r="F32" s="15" t="s">
        <v>6</v>
      </c>
      <c r="G32" s="35" t="s">
        <v>32</v>
      </c>
      <c r="H32" s="15" t="s">
        <v>33</v>
      </c>
      <c r="I32" s="15" t="s">
        <v>2</v>
      </c>
      <c r="J32" s="15" t="s">
        <v>3</v>
      </c>
      <c r="K32" s="15" t="s">
        <v>4</v>
      </c>
      <c r="L32" s="15" t="s">
        <v>5</v>
      </c>
      <c r="M32" s="15" t="s">
        <v>6</v>
      </c>
      <c r="N32" s="15"/>
      <c r="O32" s="40" t="s">
        <v>8</v>
      </c>
      <c r="P32" s="15" t="s">
        <v>38</v>
      </c>
      <c r="Q32" s="40" t="s">
        <v>23</v>
      </c>
      <c r="R32" s="15" t="s">
        <v>39</v>
      </c>
      <c r="S32" s="35" t="s">
        <v>40</v>
      </c>
    </row>
    <row r="33" spans="1:25" s="1" customFormat="1">
      <c r="A33" s="15"/>
      <c r="B33" s="14"/>
      <c r="C33" s="14" t="s">
        <v>1031</v>
      </c>
      <c r="D33" s="15"/>
      <c r="E33" s="15"/>
      <c r="F33" s="15"/>
      <c r="G33" s="35"/>
      <c r="H33" s="15"/>
      <c r="I33" s="15"/>
      <c r="J33" s="15"/>
      <c r="K33" s="15"/>
      <c r="L33" s="15"/>
      <c r="M33" s="15"/>
      <c r="N33" s="15"/>
      <c r="O33" s="40"/>
      <c r="P33" s="15"/>
      <c r="Q33" s="40"/>
      <c r="R33" s="15"/>
      <c r="S33" s="35"/>
    </row>
    <row r="34" spans="1:25" s="1" customFormat="1">
      <c r="A34" s="15" t="s">
        <v>1032</v>
      </c>
      <c r="B34" s="15">
        <v>220</v>
      </c>
      <c r="C34" s="15" t="s">
        <v>99</v>
      </c>
      <c r="D34" s="15"/>
      <c r="E34" s="15"/>
      <c r="F34" s="15"/>
      <c r="G34" s="35"/>
      <c r="H34" s="15"/>
      <c r="I34" s="15">
        <v>6933</v>
      </c>
      <c r="J34" s="15">
        <v>7056</v>
      </c>
      <c r="K34" s="15">
        <f>J34-I34</f>
        <v>123</v>
      </c>
      <c r="L34" s="15">
        <v>50</v>
      </c>
      <c r="M34" s="15">
        <f>L34*K34</f>
        <v>6150</v>
      </c>
      <c r="N34" s="15">
        <v>1.03</v>
      </c>
      <c r="O34" s="40">
        <f>N34*M34</f>
        <v>6334.5</v>
      </c>
      <c r="P34" s="15"/>
      <c r="Q34" s="40">
        <f>H34+O34+P34</f>
        <v>6334.5</v>
      </c>
      <c r="R34" s="15">
        <v>1</v>
      </c>
      <c r="S34" s="35">
        <f>Q34*R34</f>
        <v>6334.5</v>
      </c>
    </row>
    <row r="35" spans="1:25" s="1" customFormat="1">
      <c r="A35" s="15" t="s">
        <v>1033</v>
      </c>
      <c r="B35" s="15">
        <v>476</v>
      </c>
      <c r="C35" s="15" t="s">
        <v>99</v>
      </c>
      <c r="D35" s="15"/>
      <c r="E35" s="15"/>
      <c r="F35" s="15"/>
      <c r="G35" s="35"/>
      <c r="H35" s="15"/>
      <c r="I35" s="15">
        <v>1325</v>
      </c>
      <c r="J35" s="15">
        <v>1434</v>
      </c>
      <c r="K35" s="15">
        <f>J35-I35</f>
        <v>109</v>
      </c>
      <c r="L35" s="15">
        <v>1</v>
      </c>
      <c r="M35" s="15">
        <f>L35*K35</f>
        <v>109</v>
      </c>
      <c r="N35" s="15">
        <v>1.03</v>
      </c>
      <c r="O35" s="40">
        <f>N35*M35</f>
        <v>112.27</v>
      </c>
      <c r="P35" s="15"/>
      <c r="Q35" s="40">
        <f>H35+O35+P35</f>
        <v>112.27</v>
      </c>
      <c r="R35" s="15">
        <v>1</v>
      </c>
      <c r="S35" s="35">
        <f>Q35*R35</f>
        <v>112.27</v>
      </c>
    </row>
    <row r="36" spans="1:25" s="4" customFormat="1">
      <c r="A36" s="15" t="s">
        <v>1034</v>
      </c>
      <c r="B36" s="22"/>
      <c r="C36" s="22" t="s">
        <v>1035</v>
      </c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63"/>
      <c r="P36" s="64"/>
      <c r="Q36" s="63">
        <f>公寓等!M48</f>
        <v>31724</v>
      </c>
      <c r="R36" s="15">
        <v>7.8799999999999995E-2</v>
      </c>
      <c r="S36" s="35">
        <f>Q36*R36</f>
        <v>2499.8512000000001</v>
      </c>
      <c r="T36" s="55"/>
      <c r="U36" s="55"/>
      <c r="V36" s="55"/>
      <c r="W36" s="55"/>
      <c r="X36" s="55"/>
      <c r="Y36" s="55"/>
    </row>
    <row r="37" spans="1:25" s="4" customFormat="1">
      <c r="A37" s="15" t="s">
        <v>23</v>
      </c>
      <c r="B37" s="22"/>
      <c r="C37" s="22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63"/>
      <c r="P37" s="64"/>
      <c r="Q37" s="63"/>
      <c r="R37" s="15"/>
      <c r="S37" s="35">
        <f>SUM(S34:S36)</f>
        <v>8946.6211999999996</v>
      </c>
      <c r="T37" s="55"/>
      <c r="U37" s="55"/>
      <c r="V37" s="55"/>
      <c r="W37" s="55"/>
      <c r="X37" s="55"/>
      <c r="Y37" s="55"/>
    </row>
    <row r="38" spans="1:25" s="42" customFormat="1">
      <c r="A38" s="58"/>
      <c r="B38" s="22"/>
      <c r="C38" s="22"/>
      <c r="D38" s="22"/>
      <c r="E38" s="22"/>
      <c r="F38" s="22"/>
      <c r="G38" s="47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4"/>
    </row>
    <row r="39" spans="1:25" s="1" customFormat="1" ht="18.95" customHeight="1">
      <c r="A39" s="59"/>
      <c r="B39" s="60"/>
      <c r="C39" s="60"/>
      <c r="D39" s="60"/>
      <c r="E39" s="60"/>
      <c r="F39" s="60"/>
      <c r="G39" s="61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35"/>
    </row>
  </sheetData>
  <mergeCells count="1">
    <mergeCell ref="A1:S1"/>
  </mergeCells>
  <phoneticPr fontId="48" type="noConversion"/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BB22"/>
  <sheetViews>
    <sheetView zoomScale="88" zoomScaleNormal="88" workbookViewId="0">
      <selection activeCell="S9" sqref="S9"/>
    </sheetView>
  </sheetViews>
  <sheetFormatPr defaultColWidth="9" defaultRowHeight="14.25"/>
  <cols>
    <col min="1" max="1" width="16.75" style="5" customWidth="1"/>
    <col min="2" max="3" width="8.625" style="5" customWidth="1"/>
    <col min="4" max="4" width="11.5" style="5" customWidth="1"/>
    <col min="5" max="5" width="13.75" style="5" customWidth="1"/>
    <col min="6" max="6" width="9.125" style="5" customWidth="1"/>
    <col min="7" max="7" width="10.125" style="5" customWidth="1"/>
    <col min="8" max="8" width="9.875" style="5" customWidth="1"/>
    <col min="9" max="9" width="7" style="5" customWidth="1"/>
    <col min="10" max="10" width="9.375" style="5" customWidth="1"/>
    <col min="11" max="11" width="9.75" style="5" customWidth="1"/>
    <col min="12" max="12" width="6" style="5" customWidth="1"/>
    <col min="13" max="13" width="10.25" style="5" customWidth="1"/>
    <col min="14" max="14" width="4.75" style="5" customWidth="1"/>
    <col min="15" max="15" width="15.125" style="5" customWidth="1"/>
    <col min="16" max="16" width="4.125" style="5" customWidth="1"/>
    <col min="17" max="17" width="11.75" style="5" customWidth="1"/>
    <col min="18" max="18" width="3.875" style="5" customWidth="1"/>
    <col min="19" max="19" width="17.75" style="5" customWidth="1"/>
    <col min="20" max="24" width="9" style="5"/>
    <col min="25" max="25" width="6.125" style="5" customWidth="1"/>
    <col min="26" max="26" width="13.5" style="5" customWidth="1"/>
    <col min="27" max="27" width="9" style="5"/>
    <col min="28" max="28" width="13.625" style="5" customWidth="1"/>
    <col min="29" max="29" width="4.625" style="5" customWidth="1"/>
    <col min="30" max="30" width="11.625" style="5" customWidth="1"/>
    <col min="31" max="16384" width="9" style="5"/>
  </cols>
  <sheetData>
    <row r="1" spans="1:54" s="1" customFormat="1" ht="25.5">
      <c r="A1" s="363" t="s">
        <v>1036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5"/>
    </row>
    <row r="2" spans="1:54" s="1" customFormat="1" ht="24">
      <c r="A2" s="6" t="s">
        <v>1</v>
      </c>
      <c r="B2" s="7" t="s">
        <v>27</v>
      </c>
      <c r="C2" s="7" t="s">
        <v>1037</v>
      </c>
      <c r="D2" s="6" t="s">
        <v>30</v>
      </c>
      <c r="E2" s="6" t="s">
        <v>31</v>
      </c>
      <c r="F2" s="6" t="s">
        <v>6</v>
      </c>
      <c r="G2" s="13" t="s">
        <v>32</v>
      </c>
      <c r="H2" s="6" t="s">
        <v>33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23"/>
      <c r="O2" s="24" t="s">
        <v>8</v>
      </c>
      <c r="P2" s="6" t="s">
        <v>38</v>
      </c>
      <c r="Q2" s="24" t="s">
        <v>23</v>
      </c>
      <c r="R2" s="6" t="s">
        <v>39</v>
      </c>
      <c r="S2" s="9" t="s">
        <v>40</v>
      </c>
    </row>
    <row r="3" spans="1:54" s="42" customFormat="1" ht="12">
      <c r="A3" s="6" t="s">
        <v>1038</v>
      </c>
      <c r="B3" s="6">
        <v>82</v>
      </c>
      <c r="C3" s="6" t="s">
        <v>156</v>
      </c>
      <c r="D3" s="6">
        <v>30</v>
      </c>
      <c r="E3" s="6">
        <v>30</v>
      </c>
      <c r="F3" s="6">
        <f>SUM(E3-D3)</f>
        <v>0</v>
      </c>
      <c r="G3" s="9">
        <v>9.5</v>
      </c>
      <c r="H3" s="6">
        <f>F3*G3</f>
        <v>0</v>
      </c>
      <c r="I3" s="6">
        <v>37173</v>
      </c>
      <c r="J3" s="6">
        <v>38817</v>
      </c>
      <c r="K3" s="6">
        <f t="shared" ref="K3:K9" si="0">J3-I3</f>
        <v>1644</v>
      </c>
      <c r="L3" s="6">
        <v>1</v>
      </c>
      <c r="M3" s="6">
        <f t="shared" ref="M3:M9" si="1">L3*K3</f>
        <v>1644</v>
      </c>
      <c r="N3" s="23">
        <v>1.03</v>
      </c>
      <c r="O3" s="24">
        <f>N3*M3</f>
        <v>1693.32</v>
      </c>
      <c r="P3" s="6">
        <v>80</v>
      </c>
      <c r="Q3" s="24">
        <f t="shared" ref="Q3:Q9" si="2">H3+O3+P3</f>
        <v>1773.32</v>
      </c>
      <c r="R3" s="50">
        <v>1</v>
      </c>
      <c r="S3" s="9">
        <f t="shared" ref="S3:S9" si="3">Q3*R3</f>
        <v>1773.32</v>
      </c>
    </row>
    <row r="4" spans="1:54" s="4" customFormat="1">
      <c r="A4" s="6" t="s">
        <v>1039</v>
      </c>
      <c r="B4" s="6">
        <v>81</v>
      </c>
      <c r="C4" s="6" t="s">
        <v>156</v>
      </c>
      <c r="D4" s="6">
        <v>159</v>
      </c>
      <c r="E4" s="6">
        <v>161</v>
      </c>
      <c r="F4" s="6">
        <f>SUM(E4-D4)</f>
        <v>2</v>
      </c>
      <c r="G4" s="9">
        <v>9.5</v>
      </c>
      <c r="H4" s="6">
        <f>F4*G4</f>
        <v>19</v>
      </c>
      <c r="I4" s="6">
        <v>120928</v>
      </c>
      <c r="J4" s="6">
        <v>123604</v>
      </c>
      <c r="K4" s="6">
        <f t="shared" si="0"/>
        <v>2676</v>
      </c>
      <c r="L4" s="6">
        <v>1</v>
      </c>
      <c r="M4" s="6">
        <f t="shared" si="1"/>
        <v>2676</v>
      </c>
      <c r="N4" s="23">
        <v>1.03</v>
      </c>
      <c r="O4" s="24">
        <f>N4*M4</f>
        <v>2756.28</v>
      </c>
      <c r="P4" s="6">
        <v>80</v>
      </c>
      <c r="Q4" s="24">
        <f t="shared" si="2"/>
        <v>2855.28</v>
      </c>
      <c r="R4" s="50">
        <v>1</v>
      </c>
      <c r="S4" s="9">
        <f t="shared" si="3"/>
        <v>2855.28</v>
      </c>
    </row>
    <row r="5" spans="1:54" s="4" customFormat="1">
      <c r="A5" s="6" t="s">
        <v>1040</v>
      </c>
      <c r="B5" s="6">
        <v>78</v>
      </c>
      <c r="C5" s="6" t="s">
        <v>156</v>
      </c>
      <c r="D5" s="6">
        <v>557</v>
      </c>
      <c r="E5" s="6">
        <v>557</v>
      </c>
      <c r="F5" s="6">
        <f>SUM(E5-D5)</f>
        <v>0</v>
      </c>
      <c r="G5" s="9">
        <v>9.5</v>
      </c>
      <c r="H5" s="6">
        <f>F5*G5</f>
        <v>0</v>
      </c>
      <c r="I5" s="6">
        <v>87566</v>
      </c>
      <c r="J5" s="6">
        <v>89295</v>
      </c>
      <c r="K5" s="6">
        <f t="shared" si="0"/>
        <v>1729</v>
      </c>
      <c r="L5" s="6">
        <v>1</v>
      </c>
      <c r="M5" s="6">
        <f t="shared" si="1"/>
        <v>1729</v>
      </c>
      <c r="N5" s="23">
        <v>1.03</v>
      </c>
      <c r="O5" s="24">
        <f t="shared" ref="O5:O10" si="4">N5*M5</f>
        <v>1780.87</v>
      </c>
      <c r="P5" s="6">
        <v>80</v>
      </c>
      <c r="Q5" s="24">
        <f t="shared" si="2"/>
        <v>1860.87</v>
      </c>
      <c r="R5" s="50">
        <v>1</v>
      </c>
      <c r="S5" s="9">
        <f t="shared" si="3"/>
        <v>1860.87</v>
      </c>
      <c r="T5" s="42"/>
      <c r="U5" s="42"/>
    </row>
    <row r="6" spans="1:54" s="4" customFormat="1">
      <c r="A6" s="6" t="s">
        <v>1041</v>
      </c>
      <c r="B6" s="6">
        <v>486</v>
      </c>
      <c r="C6" s="6" t="s">
        <v>156</v>
      </c>
      <c r="D6" s="6">
        <v>59</v>
      </c>
      <c r="E6" s="6">
        <v>59</v>
      </c>
      <c r="F6" s="6">
        <f>SUM(E6-D6)</f>
        <v>0</v>
      </c>
      <c r="G6" s="9">
        <v>9.5</v>
      </c>
      <c r="H6" s="6">
        <f>F6*G6</f>
        <v>0</v>
      </c>
      <c r="I6" s="6">
        <v>2023</v>
      </c>
      <c r="J6" s="6">
        <v>2663</v>
      </c>
      <c r="K6" s="6">
        <f t="shared" si="0"/>
        <v>640</v>
      </c>
      <c r="L6" s="6">
        <v>1</v>
      </c>
      <c r="M6" s="6">
        <f t="shared" si="1"/>
        <v>640</v>
      </c>
      <c r="N6" s="23">
        <v>1.03</v>
      </c>
      <c r="O6" s="24">
        <f t="shared" si="4"/>
        <v>659.2</v>
      </c>
      <c r="P6" s="6">
        <v>40</v>
      </c>
      <c r="Q6" s="24">
        <f t="shared" si="2"/>
        <v>699.2</v>
      </c>
      <c r="R6" s="50">
        <v>1</v>
      </c>
      <c r="S6" s="9">
        <f t="shared" si="3"/>
        <v>699.2</v>
      </c>
    </row>
    <row r="7" spans="1:54" s="4" customFormat="1">
      <c r="A7" s="6" t="s">
        <v>1042</v>
      </c>
      <c r="B7" s="6">
        <v>384</v>
      </c>
      <c r="C7" s="6" t="s">
        <v>156</v>
      </c>
      <c r="D7" s="6">
        <v>10</v>
      </c>
      <c r="E7" s="6">
        <v>10</v>
      </c>
      <c r="F7" s="6">
        <f>SUM(E7-D7)</f>
        <v>0</v>
      </c>
      <c r="G7" s="9">
        <v>9.5</v>
      </c>
      <c r="H7" s="6">
        <f>F7*G7</f>
        <v>0</v>
      </c>
      <c r="I7" s="6">
        <v>32568</v>
      </c>
      <c r="J7" s="6">
        <v>32679</v>
      </c>
      <c r="K7" s="6">
        <f t="shared" si="0"/>
        <v>111</v>
      </c>
      <c r="L7" s="6">
        <v>1</v>
      </c>
      <c r="M7" s="6">
        <f t="shared" si="1"/>
        <v>111</v>
      </c>
      <c r="N7" s="23">
        <v>1.03</v>
      </c>
      <c r="O7" s="24">
        <f t="shared" si="4"/>
        <v>114.33</v>
      </c>
      <c r="P7" s="6">
        <v>160</v>
      </c>
      <c r="Q7" s="24">
        <f t="shared" si="2"/>
        <v>274.33</v>
      </c>
      <c r="R7" s="6">
        <v>1</v>
      </c>
      <c r="S7" s="9">
        <f t="shared" si="3"/>
        <v>274.33</v>
      </c>
    </row>
    <row r="8" spans="1:54" s="4" customFormat="1">
      <c r="A8" s="6" t="s">
        <v>1043</v>
      </c>
      <c r="B8" s="6">
        <v>409</v>
      </c>
      <c r="C8" s="6" t="s">
        <v>156</v>
      </c>
      <c r="D8" s="6"/>
      <c r="E8" s="6"/>
      <c r="F8" s="6"/>
      <c r="G8" s="9"/>
      <c r="H8" s="6"/>
      <c r="I8" s="6">
        <v>26283</v>
      </c>
      <c r="J8" s="6">
        <v>31016</v>
      </c>
      <c r="K8" s="6">
        <f t="shared" si="0"/>
        <v>4733</v>
      </c>
      <c r="L8" s="6">
        <v>1</v>
      </c>
      <c r="M8" s="6">
        <f t="shared" si="1"/>
        <v>4733</v>
      </c>
      <c r="N8" s="23">
        <v>1.03</v>
      </c>
      <c r="O8" s="24">
        <f t="shared" si="4"/>
        <v>4874.99</v>
      </c>
      <c r="P8" s="6">
        <v>60</v>
      </c>
      <c r="Q8" s="24">
        <f t="shared" si="2"/>
        <v>4934.99</v>
      </c>
      <c r="R8" s="6">
        <v>1</v>
      </c>
      <c r="S8" s="9">
        <f t="shared" si="3"/>
        <v>4934.99</v>
      </c>
    </row>
    <row r="9" spans="1:54" s="1" customFormat="1">
      <c r="A9" s="6" t="s">
        <v>1044</v>
      </c>
      <c r="B9" s="6">
        <v>847</v>
      </c>
      <c r="C9" s="6" t="s">
        <v>156</v>
      </c>
      <c r="D9" s="6"/>
      <c r="E9" s="6"/>
      <c r="F9" s="6"/>
      <c r="G9" s="9"/>
      <c r="H9" s="6"/>
      <c r="I9" s="6">
        <v>1017</v>
      </c>
      <c r="J9" s="6">
        <v>1123</v>
      </c>
      <c r="K9" s="6">
        <f t="shared" si="0"/>
        <v>106</v>
      </c>
      <c r="L9" s="6">
        <v>40</v>
      </c>
      <c r="M9" s="6">
        <f t="shared" si="1"/>
        <v>4240</v>
      </c>
      <c r="N9" s="23">
        <v>1.03</v>
      </c>
      <c r="O9" s="24">
        <f t="shared" si="4"/>
        <v>4367.2</v>
      </c>
      <c r="P9" s="6"/>
      <c r="Q9" s="24">
        <f t="shared" si="2"/>
        <v>4367.2</v>
      </c>
      <c r="R9" s="50">
        <v>1</v>
      </c>
      <c r="S9" s="9">
        <f t="shared" si="3"/>
        <v>4367.2</v>
      </c>
    </row>
    <row r="10" spans="1:54" s="1" customFormat="1" ht="15" customHeight="1">
      <c r="A10" s="6" t="s">
        <v>23</v>
      </c>
      <c r="B10" s="6"/>
      <c r="C10" s="6"/>
      <c r="D10" s="6"/>
      <c r="E10" s="6"/>
      <c r="F10" s="6">
        <f>SUM(F3:F9)</f>
        <v>2</v>
      </c>
      <c r="G10" s="9">
        <v>9.5</v>
      </c>
      <c r="H10" s="6">
        <f>F10*G10</f>
        <v>19</v>
      </c>
      <c r="I10" s="6"/>
      <c r="J10" s="6"/>
      <c r="K10" s="6"/>
      <c r="L10" s="6"/>
      <c r="M10" s="6">
        <f>SUM(M3:M9)</f>
        <v>15773</v>
      </c>
      <c r="N10" s="23">
        <v>1.03</v>
      </c>
      <c r="O10" s="24">
        <f t="shared" si="4"/>
        <v>16246.19</v>
      </c>
      <c r="P10" s="6">
        <f>SUM(P3:P9)</f>
        <v>500</v>
      </c>
      <c r="Q10" s="24">
        <f>H10+H11+O10+P10</f>
        <v>16765.189999999999</v>
      </c>
      <c r="R10" s="50">
        <v>1</v>
      </c>
      <c r="S10" s="9">
        <f>Q10*R10+H10</f>
        <v>16784.189999999999</v>
      </c>
    </row>
    <row r="11" spans="1:54" s="1" customFormat="1">
      <c r="A11" s="43"/>
      <c r="B11" s="44"/>
      <c r="C11" s="6" t="s">
        <v>1045</v>
      </c>
      <c r="D11" s="45"/>
      <c r="E11" s="45"/>
      <c r="F11" s="45"/>
      <c r="G11" s="46"/>
      <c r="H11" s="45"/>
      <c r="I11" s="45"/>
      <c r="J11" s="45"/>
      <c r="K11" s="45"/>
      <c r="L11" s="45"/>
      <c r="M11" s="45"/>
      <c r="N11" s="48"/>
      <c r="O11" s="49"/>
      <c r="P11" s="45"/>
      <c r="Q11" s="49"/>
      <c r="R11" s="51"/>
      <c r="S11" s="46"/>
    </row>
    <row r="12" spans="1:54" s="1" customFormat="1">
      <c r="A12" s="15" t="s">
        <v>202</v>
      </c>
      <c r="B12" s="15"/>
      <c r="C12" s="15"/>
      <c r="D12" s="22"/>
      <c r="E12" s="22" t="s">
        <v>1046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52">
        <f>'3#楼'!S111</f>
        <v>258838.93837529499</v>
      </c>
    </row>
    <row r="13" spans="1:54" s="30" customFormat="1" ht="27.95" customHeight="1">
      <c r="A13" s="22" t="s">
        <v>204</v>
      </c>
      <c r="B13" s="6"/>
      <c r="C13" s="6" t="s">
        <v>1045</v>
      </c>
      <c r="D13" s="47"/>
      <c r="E13" s="22"/>
      <c r="F13" s="16"/>
      <c r="G13" s="22"/>
      <c r="H13" s="16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53">
        <f>S12+S10</f>
        <v>275623.12837529503</v>
      </c>
    </row>
    <row r="14" spans="1:5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</row>
    <row r="15" spans="1:54" s="1" customFormat="1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54" s="1" customForma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" customForma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" customForma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" customForma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" customForma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" customForma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</row>
    <row r="22" spans="1:19" s="1" customFormat="1"/>
  </sheetData>
  <mergeCells count="1">
    <mergeCell ref="A1:S1"/>
  </mergeCells>
  <phoneticPr fontId="48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S28"/>
  <sheetViews>
    <sheetView zoomScale="84" zoomScaleNormal="84" workbookViewId="0">
      <selection activeCell="G6" sqref="G6:G7"/>
    </sheetView>
  </sheetViews>
  <sheetFormatPr defaultColWidth="8.75" defaultRowHeight="14.25"/>
  <cols>
    <col min="1" max="1" width="15.875" customWidth="1"/>
    <col min="2" max="3" width="13.375" customWidth="1"/>
    <col min="4" max="4" width="10.75" customWidth="1"/>
    <col min="13" max="13" width="10.25" customWidth="1"/>
    <col min="15" max="15" width="12.25" customWidth="1"/>
    <col min="19" max="19" width="12.75"/>
  </cols>
  <sheetData>
    <row r="1" spans="1:19" s="11" customFormat="1" ht="25.5">
      <c r="A1" s="363" t="s">
        <v>1047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5"/>
    </row>
    <row r="2" spans="1:19" s="11" customFormat="1" ht="27.95" customHeight="1">
      <c r="A2" s="6" t="s">
        <v>1</v>
      </c>
      <c r="B2" s="7" t="s">
        <v>27</v>
      </c>
      <c r="C2" s="7" t="s">
        <v>1048</v>
      </c>
      <c r="D2" s="6" t="s">
        <v>30</v>
      </c>
      <c r="E2" s="6" t="s">
        <v>31</v>
      </c>
      <c r="F2" s="6" t="s">
        <v>6</v>
      </c>
      <c r="G2" s="13" t="s">
        <v>32</v>
      </c>
      <c r="H2" s="6" t="s">
        <v>33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23"/>
      <c r="O2" s="24" t="s">
        <v>8</v>
      </c>
      <c r="P2" s="6" t="s">
        <v>38</v>
      </c>
      <c r="Q2" s="24" t="s">
        <v>23</v>
      </c>
      <c r="R2" s="6" t="s">
        <v>39</v>
      </c>
      <c r="S2" s="9" t="s">
        <v>40</v>
      </c>
    </row>
    <row r="3" spans="1:19" s="11" customFormat="1" ht="27.95" customHeight="1">
      <c r="A3" s="6"/>
      <c r="B3" s="7"/>
      <c r="C3" s="7" t="s">
        <v>277</v>
      </c>
      <c r="D3" s="6"/>
      <c r="E3" s="6"/>
      <c r="F3" s="6"/>
      <c r="G3" s="13"/>
      <c r="H3" s="6"/>
      <c r="I3" s="6"/>
      <c r="J3" s="6"/>
      <c r="K3" s="6"/>
      <c r="L3" s="6"/>
      <c r="M3" s="6"/>
      <c r="N3" s="23"/>
      <c r="O3" s="24"/>
      <c r="P3" s="6"/>
      <c r="Q3" s="24"/>
      <c r="R3" s="6"/>
      <c r="S3" s="9"/>
    </row>
    <row r="4" spans="1:19" s="11" customFormat="1">
      <c r="A4" s="15" t="s">
        <v>194</v>
      </c>
      <c r="B4" s="15"/>
      <c r="C4" s="15"/>
      <c r="D4" s="15"/>
      <c r="E4" s="15" t="s">
        <v>1049</v>
      </c>
      <c r="F4" s="35"/>
      <c r="G4" s="36"/>
      <c r="H4" s="35"/>
      <c r="I4" s="15"/>
      <c r="J4" s="15"/>
      <c r="K4" s="15"/>
      <c r="L4" s="15"/>
      <c r="M4" s="35"/>
      <c r="N4" s="15"/>
      <c r="O4" s="40"/>
      <c r="P4" s="15"/>
      <c r="Q4" s="40"/>
      <c r="R4" s="15"/>
      <c r="S4" s="35">
        <f>'3#楼'!S96</f>
        <v>541760.86573933496</v>
      </c>
    </row>
    <row r="5" spans="1:19" s="11" customFormat="1">
      <c r="A5" s="15" t="s">
        <v>195</v>
      </c>
      <c r="B5" s="15"/>
      <c r="C5" s="15"/>
      <c r="D5" s="15"/>
      <c r="E5" s="15" t="s">
        <v>196</v>
      </c>
      <c r="F5" s="15"/>
      <c r="G5" s="36"/>
      <c r="H5" s="15"/>
      <c r="I5" s="15"/>
      <c r="J5" s="15"/>
      <c r="K5" s="15"/>
      <c r="L5" s="15"/>
      <c r="M5" s="35"/>
      <c r="N5" s="15"/>
      <c r="O5" s="35"/>
      <c r="P5" s="15"/>
      <c r="Q5" s="35"/>
      <c r="R5" s="15"/>
      <c r="S5" s="35">
        <f>'3#楼'!S97</f>
        <v>38714.170480410998</v>
      </c>
    </row>
    <row r="6" spans="1:19" s="11" customFormat="1">
      <c r="A6" s="15" t="s">
        <v>198</v>
      </c>
      <c r="B6" s="15"/>
      <c r="C6" s="15" t="s">
        <v>199</v>
      </c>
      <c r="D6" s="15"/>
      <c r="E6" s="15"/>
      <c r="F6" s="35"/>
      <c r="G6" s="36"/>
      <c r="H6" s="37"/>
      <c r="I6" s="15">
        <v>158749</v>
      </c>
      <c r="J6" s="15">
        <v>176063</v>
      </c>
      <c r="K6" s="15"/>
      <c r="L6" s="15">
        <v>1</v>
      </c>
      <c r="M6" s="35">
        <f>J6-I6</f>
        <v>17314</v>
      </c>
      <c r="N6" s="15">
        <v>1.03</v>
      </c>
      <c r="O6" s="40">
        <f>M6*N6</f>
        <v>17833.419999999998</v>
      </c>
      <c r="P6" s="15"/>
      <c r="Q6" s="40"/>
      <c r="R6" s="15"/>
      <c r="S6" s="35">
        <f>O6</f>
        <v>17833.419999999998</v>
      </c>
    </row>
    <row r="7" spans="1:19" s="11" customFormat="1">
      <c r="A7" s="15"/>
      <c r="B7" s="15"/>
      <c r="C7" s="15" t="s">
        <v>200</v>
      </c>
      <c r="D7" s="15"/>
      <c r="E7" s="15"/>
      <c r="F7" s="35"/>
      <c r="G7" s="36"/>
      <c r="H7" s="37"/>
      <c r="I7" s="15">
        <v>250769</v>
      </c>
      <c r="J7" s="15">
        <v>273418</v>
      </c>
      <c r="K7" s="15"/>
      <c r="L7" s="15">
        <v>1</v>
      </c>
      <c r="M7" s="35">
        <f>J7-I7</f>
        <v>22649</v>
      </c>
      <c r="N7" s="15">
        <v>1.03</v>
      </c>
      <c r="O7" s="40">
        <f>M7*N7</f>
        <v>23328.47</v>
      </c>
      <c r="P7" s="15"/>
      <c r="Q7" s="40"/>
      <c r="R7" s="15"/>
      <c r="S7" s="35">
        <f>O7</f>
        <v>23328.47</v>
      </c>
    </row>
    <row r="8" spans="1:19" s="11" customFormat="1">
      <c r="A8" s="15" t="s">
        <v>201</v>
      </c>
      <c r="B8" s="15"/>
      <c r="C8" s="15"/>
      <c r="D8" s="15"/>
      <c r="E8" s="15"/>
      <c r="F8" s="35"/>
      <c r="G8" s="36"/>
      <c r="H8" s="37"/>
      <c r="I8" s="15"/>
      <c r="J8" s="15"/>
      <c r="K8" s="15"/>
      <c r="L8" s="15"/>
      <c r="M8" s="35"/>
      <c r="N8" s="15"/>
      <c r="O8" s="40"/>
      <c r="P8" s="15"/>
      <c r="Q8" s="40"/>
      <c r="R8" s="15"/>
      <c r="S8" s="35">
        <f>SUM(S4:S7)</f>
        <v>621636.926219746</v>
      </c>
    </row>
    <row r="9" spans="1:19" s="11" customFormat="1">
      <c r="A9" s="15"/>
      <c r="B9" s="15"/>
      <c r="C9" s="15"/>
      <c r="D9" s="6"/>
      <c r="E9" s="15"/>
      <c r="F9" s="15"/>
      <c r="G9" s="9"/>
      <c r="H9" s="15"/>
      <c r="I9" s="15"/>
      <c r="J9" s="15"/>
      <c r="K9" s="15"/>
      <c r="L9" s="15"/>
      <c r="M9" s="31"/>
      <c r="N9" s="23"/>
      <c r="O9" s="31"/>
      <c r="P9" s="15"/>
      <c r="Q9" s="15"/>
      <c r="R9" s="15"/>
      <c r="S9" s="37"/>
    </row>
    <row r="10" spans="1:19" s="11" customFormat="1">
      <c r="A10" s="15"/>
      <c r="B10" s="15"/>
      <c r="C10" s="15"/>
      <c r="D10" s="6"/>
      <c r="E10" s="15"/>
      <c r="F10" s="15"/>
      <c r="G10" s="9"/>
      <c r="H10" s="15"/>
      <c r="I10" s="15"/>
      <c r="J10" s="15"/>
      <c r="K10" s="15"/>
      <c r="L10" s="15"/>
      <c r="M10" s="31"/>
      <c r="N10" s="23"/>
      <c r="O10" s="31"/>
      <c r="P10" s="15"/>
      <c r="Q10" s="15"/>
      <c r="R10" s="15"/>
      <c r="S10" s="37"/>
    </row>
    <row r="11" spans="1:19" s="11" customFormat="1">
      <c r="A11" s="15"/>
      <c r="B11" s="15"/>
      <c r="C11" s="15"/>
      <c r="D11" s="6"/>
      <c r="E11" s="15"/>
      <c r="F11" s="15"/>
      <c r="G11" s="9"/>
      <c r="H11" s="15"/>
      <c r="I11" s="15"/>
      <c r="J11" s="15"/>
      <c r="K11" s="15"/>
      <c r="L11" s="15"/>
      <c r="M11" s="31"/>
      <c r="N11" s="23"/>
      <c r="O11" s="31"/>
      <c r="P11" s="15"/>
      <c r="Q11" s="15"/>
      <c r="R11" s="15"/>
      <c r="S11" s="35"/>
    </row>
    <row r="12" spans="1:19" s="11" customFormat="1"/>
    <row r="13" spans="1:19" s="11" customFormat="1">
      <c r="A13" s="38"/>
      <c r="B13" s="38"/>
      <c r="C13" s="38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</row>
    <row r="14" spans="1:19" s="11" customFormat="1">
      <c r="A14" s="38"/>
      <c r="B14" s="38"/>
      <c r="C14" s="38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</row>
    <row r="15" spans="1:19" s="11" customFormat="1">
      <c r="A15" s="38"/>
      <c r="B15" s="38"/>
      <c r="C15" s="38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</row>
    <row r="16" spans="1:19" s="11" customFormat="1">
      <c r="A16" s="38"/>
      <c r="B16" s="38"/>
      <c r="C16" s="38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</row>
    <row r="17" spans="1:19" s="11" customFormat="1">
      <c r="A17" s="38"/>
      <c r="B17" s="38"/>
      <c r="C17" s="38"/>
      <c r="D17" s="33"/>
      <c r="E17" s="33"/>
      <c r="F17" s="33"/>
      <c r="G17" s="33"/>
      <c r="H17" s="33"/>
      <c r="I17" s="33"/>
      <c r="J17" s="41"/>
      <c r="K17" s="33"/>
      <c r="L17" s="33"/>
      <c r="M17" s="33"/>
      <c r="N17" s="33"/>
      <c r="O17" s="33"/>
      <c r="P17" s="33"/>
      <c r="Q17" s="33"/>
      <c r="R17" s="33"/>
      <c r="S17" s="33"/>
    </row>
    <row r="18" spans="1:19" s="11" customFormat="1">
      <c r="A18" s="39"/>
      <c r="B18" s="39"/>
      <c r="C18" s="39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</row>
    <row r="19" spans="1:19" s="11" customFormat="1">
      <c r="A19" s="38"/>
      <c r="B19" s="38"/>
      <c r="C19" s="38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</row>
    <row r="20" spans="1:19" s="11" customFormat="1">
      <c r="A20" s="38"/>
      <c r="B20" s="38"/>
      <c r="C20" s="38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</row>
    <row r="21" spans="1:19" s="11" customFormat="1">
      <c r="A21" s="38"/>
      <c r="B21" s="38"/>
      <c r="C21" s="38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</row>
    <row r="22" spans="1:19" s="11" customFormat="1">
      <c r="A22" s="38"/>
      <c r="B22" s="38"/>
      <c r="C22" s="38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</row>
    <row r="23" spans="1:19" s="11" customFormat="1">
      <c r="A23" s="38"/>
      <c r="B23" s="38"/>
      <c r="C23" s="38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</row>
    <row r="24" spans="1:19" s="11" customFormat="1">
      <c r="A24" s="38"/>
      <c r="B24" s="38"/>
      <c r="C24" s="38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</row>
    <row r="25" spans="1:19" s="11" customFormat="1">
      <c r="A25" s="39"/>
      <c r="B25" s="39"/>
      <c r="C25" s="39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</row>
    <row r="26" spans="1:19" s="11" customFormat="1">
      <c r="A26" s="38"/>
      <c r="B26" s="38"/>
      <c r="C26" s="38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</row>
    <row r="27" spans="1:19" s="11" customFormat="1">
      <c r="A27" s="39"/>
      <c r="B27" s="39"/>
      <c r="C27" s="39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</row>
    <row r="28" spans="1:19" s="11" customFormat="1">
      <c r="A28" s="39"/>
      <c r="B28" s="39"/>
      <c r="C28" s="39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</row>
  </sheetData>
  <mergeCells count="1">
    <mergeCell ref="A1:S1"/>
  </mergeCells>
  <phoneticPr fontId="48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S20"/>
  <sheetViews>
    <sheetView zoomScale="85" zoomScaleNormal="85" workbookViewId="0">
      <selection activeCell="Q18" sqref="Q18"/>
    </sheetView>
  </sheetViews>
  <sheetFormatPr defaultColWidth="8.75" defaultRowHeight="14.25"/>
  <cols>
    <col min="1" max="1" width="17.75" customWidth="1"/>
    <col min="10" max="10" width="12.25" customWidth="1"/>
    <col min="15" max="15" width="14.25" customWidth="1"/>
    <col min="17" max="17" width="13" customWidth="1"/>
    <col min="19" max="19" width="11.25" customWidth="1"/>
  </cols>
  <sheetData>
    <row r="1" spans="1:19" s="11" customFormat="1" ht="25.5">
      <c r="A1" s="363" t="s">
        <v>1050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5"/>
    </row>
    <row r="2" spans="1:19" s="11" customFormat="1" ht="27" customHeight="1">
      <c r="A2" s="6" t="s">
        <v>1</v>
      </c>
      <c r="B2" s="7" t="s">
        <v>27</v>
      </c>
      <c r="C2" s="7" t="s">
        <v>1051</v>
      </c>
      <c r="D2" s="6" t="s">
        <v>30</v>
      </c>
      <c r="E2" s="6" t="s">
        <v>31</v>
      </c>
      <c r="F2" s="6" t="s">
        <v>6</v>
      </c>
      <c r="G2" s="13" t="s">
        <v>32</v>
      </c>
      <c r="H2" s="6" t="s">
        <v>33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23"/>
      <c r="O2" s="24" t="s">
        <v>8</v>
      </c>
      <c r="P2" s="6" t="s">
        <v>38</v>
      </c>
      <c r="Q2" s="24" t="s">
        <v>23</v>
      </c>
      <c r="R2" s="6" t="s">
        <v>39</v>
      </c>
      <c r="S2" s="9" t="s">
        <v>40</v>
      </c>
    </row>
    <row r="3" spans="1:19" s="11" customFormat="1" ht="18" customHeight="1">
      <c r="A3" s="6" t="s">
        <v>213</v>
      </c>
      <c r="B3" s="15">
        <v>320</v>
      </c>
      <c r="C3" s="15" t="s">
        <v>214</v>
      </c>
      <c r="D3" s="6">
        <v>2480</v>
      </c>
      <c r="E3" s="6">
        <v>2497</v>
      </c>
      <c r="F3" s="6">
        <f>SUM(E3-D3)</f>
        <v>17</v>
      </c>
      <c r="G3" s="9">
        <v>9.5</v>
      </c>
      <c r="H3" s="6">
        <f>F3*G3</f>
        <v>161.5</v>
      </c>
      <c r="I3" s="6">
        <v>10993</v>
      </c>
      <c r="J3" s="6">
        <v>11182</v>
      </c>
      <c r="K3" s="6">
        <f t="shared" ref="K3:K11" si="0">J3-I3</f>
        <v>189</v>
      </c>
      <c r="L3" s="6">
        <v>60</v>
      </c>
      <c r="M3" s="6">
        <f t="shared" ref="M3:M11" si="1">L3*K3</f>
        <v>11340</v>
      </c>
      <c r="N3" s="23">
        <v>1.03</v>
      </c>
      <c r="O3" s="24">
        <f t="shared" ref="O3:O11" si="2">N3*M3</f>
        <v>11680.2</v>
      </c>
      <c r="P3" s="6"/>
      <c r="Q3" s="24">
        <f t="shared" ref="Q3:Q11" si="3">H3+O3+P3</f>
        <v>11841.7</v>
      </c>
      <c r="R3" s="6">
        <v>1</v>
      </c>
      <c r="S3" s="9">
        <f t="shared" ref="S3:S15" si="4">Q3*R3</f>
        <v>11841.7</v>
      </c>
    </row>
    <row r="4" spans="1:19" s="11" customFormat="1" ht="18" customHeight="1">
      <c r="A4" s="6" t="s">
        <v>215</v>
      </c>
      <c r="B4" s="15">
        <v>319</v>
      </c>
      <c r="C4" s="15" t="s">
        <v>214</v>
      </c>
      <c r="D4" s="6"/>
      <c r="E4" s="6"/>
      <c r="F4" s="6"/>
      <c r="G4" s="8"/>
      <c r="H4" s="6"/>
      <c r="I4" s="6">
        <v>2</v>
      </c>
      <c r="J4" s="6">
        <v>2</v>
      </c>
      <c r="K4" s="6">
        <f t="shared" si="0"/>
        <v>0</v>
      </c>
      <c r="L4" s="6">
        <v>80</v>
      </c>
      <c r="M4" s="6">
        <f t="shared" si="1"/>
        <v>0</v>
      </c>
      <c r="N4" s="23">
        <v>1.03</v>
      </c>
      <c r="O4" s="24">
        <f t="shared" si="2"/>
        <v>0</v>
      </c>
      <c r="P4" s="6"/>
      <c r="Q4" s="24">
        <f t="shared" si="3"/>
        <v>0</v>
      </c>
      <c r="R4" s="6">
        <v>1</v>
      </c>
      <c r="S4" s="9">
        <f t="shared" si="4"/>
        <v>0</v>
      </c>
    </row>
    <row r="5" spans="1:19" s="11" customFormat="1" ht="18" customHeight="1">
      <c r="A5" s="6" t="s">
        <v>216</v>
      </c>
      <c r="B5" s="15">
        <v>321</v>
      </c>
      <c r="C5" s="15" t="s">
        <v>214</v>
      </c>
      <c r="D5" s="6" t="s">
        <v>847</v>
      </c>
      <c r="E5" s="6"/>
      <c r="F5" s="6"/>
      <c r="G5" s="8"/>
      <c r="H5" s="6"/>
      <c r="I5" s="6">
        <v>12361</v>
      </c>
      <c r="J5" s="6">
        <v>12961</v>
      </c>
      <c r="K5" s="6">
        <f t="shared" si="0"/>
        <v>600</v>
      </c>
      <c r="L5" s="6">
        <v>80</v>
      </c>
      <c r="M5" s="6">
        <f t="shared" si="1"/>
        <v>48000</v>
      </c>
      <c r="N5" s="23">
        <v>1.03</v>
      </c>
      <c r="O5" s="24">
        <f t="shared" si="2"/>
        <v>49440</v>
      </c>
      <c r="P5" s="6"/>
      <c r="Q5" s="24">
        <f t="shared" si="3"/>
        <v>49440</v>
      </c>
      <c r="R5" s="6">
        <v>1</v>
      </c>
      <c r="S5" s="9">
        <f t="shared" si="4"/>
        <v>49440</v>
      </c>
    </row>
    <row r="6" spans="1:19" s="11" customFormat="1" ht="18" customHeight="1">
      <c r="A6" s="6" t="s">
        <v>217</v>
      </c>
      <c r="B6" s="15">
        <v>318</v>
      </c>
      <c r="C6" s="15" t="s">
        <v>214</v>
      </c>
      <c r="D6" s="6"/>
      <c r="E6" s="6"/>
      <c r="F6" s="6"/>
      <c r="G6" s="8"/>
      <c r="H6" s="6"/>
      <c r="I6" s="6">
        <v>48668</v>
      </c>
      <c r="J6" s="6">
        <v>50416</v>
      </c>
      <c r="K6" s="6">
        <f t="shared" si="0"/>
        <v>1748</v>
      </c>
      <c r="L6" s="6">
        <v>60</v>
      </c>
      <c r="M6" s="6">
        <f t="shared" si="1"/>
        <v>104880</v>
      </c>
      <c r="N6" s="23">
        <v>1.03</v>
      </c>
      <c r="O6" s="24">
        <f t="shared" si="2"/>
        <v>108026.4</v>
      </c>
      <c r="P6" s="6"/>
      <c r="Q6" s="24">
        <f t="shared" si="3"/>
        <v>108026.4</v>
      </c>
      <c r="R6" s="6">
        <v>1</v>
      </c>
      <c r="S6" s="9">
        <f t="shared" si="4"/>
        <v>108026.4</v>
      </c>
    </row>
    <row r="7" spans="1:19" s="11" customFormat="1" ht="18" customHeight="1">
      <c r="A7" s="6" t="s">
        <v>218</v>
      </c>
      <c r="B7" s="15">
        <v>317</v>
      </c>
      <c r="C7" s="15" t="s">
        <v>214</v>
      </c>
      <c r="D7" s="6"/>
      <c r="E7" s="6"/>
      <c r="F7" s="6"/>
      <c r="G7" s="8"/>
      <c r="H7" s="6"/>
      <c r="I7" s="6">
        <v>13761</v>
      </c>
      <c r="J7" s="6">
        <v>14410</v>
      </c>
      <c r="K7" s="6">
        <f t="shared" si="0"/>
        <v>649</v>
      </c>
      <c r="L7" s="6">
        <v>60</v>
      </c>
      <c r="M7" s="6">
        <f t="shared" si="1"/>
        <v>38940</v>
      </c>
      <c r="N7" s="23">
        <v>1.03</v>
      </c>
      <c r="O7" s="24">
        <f t="shared" si="2"/>
        <v>40108.199999999997</v>
      </c>
      <c r="P7" s="6"/>
      <c r="Q7" s="24">
        <f t="shared" si="3"/>
        <v>40108.199999999997</v>
      </c>
      <c r="R7" s="6">
        <v>1</v>
      </c>
      <c r="S7" s="9">
        <f t="shared" si="4"/>
        <v>40108.199999999997</v>
      </c>
    </row>
    <row r="8" spans="1:19" s="11" customFormat="1" ht="18" customHeight="1">
      <c r="A8" s="6" t="s">
        <v>219</v>
      </c>
      <c r="B8" s="15">
        <v>348</v>
      </c>
      <c r="C8" s="15" t="s">
        <v>214</v>
      </c>
      <c r="D8" s="6"/>
      <c r="E8" s="6"/>
      <c r="F8" s="6"/>
      <c r="G8" s="8"/>
      <c r="H8" s="6"/>
      <c r="I8" s="6">
        <v>171379</v>
      </c>
      <c r="J8" s="6">
        <v>177088</v>
      </c>
      <c r="K8" s="6">
        <f t="shared" si="0"/>
        <v>5709</v>
      </c>
      <c r="L8" s="6">
        <v>1</v>
      </c>
      <c r="M8" s="6">
        <f t="shared" si="1"/>
        <v>5709</v>
      </c>
      <c r="N8" s="23">
        <v>1.03</v>
      </c>
      <c r="O8" s="24">
        <f t="shared" si="2"/>
        <v>5880.27</v>
      </c>
      <c r="P8" s="6"/>
      <c r="Q8" s="24">
        <f t="shared" si="3"/>
        <v>5880.27</v>
      </c>
      <c r="R8" s="6">
        <v>1</v>
      </c>
      <c r="S8" s="9">
        <f t="shared" si="4"/>
        <v>5880.27</v>
      </c>
    </row>
    <row r="9" spans="1:19" s="11" customFormat="1" ht="18" customHeight="1">
      <c r="A9" s="6" t="s">
        <v>220</v>
      </c>
      <c r="B9" s="15">
        <v>347</v>
      </c>
      <c r="C9" s="15" t="s">
        <v>214</v>
      </c>
      <c r="D9" s="6"/>
      <c r="E9" s="6"/>
      <c r="F9" s="6"/>
      <c r="G9" s="8"/>
      <c r="H9" s="6"/>
      <c r="I9" s="6">
        <v>82787</v>
      </c>
      <c r="J9" s="6">
        <v>86987</v>
      </c>
      <c r="K9" s="6">
        <f t="shared" si="0"/>
        <v>4200</v>
      </c>
      <c r="L9" s="6">
        <v>50</v>
      </c>
      <c r="M9" s="6">
        <f t="shared" si="1"/>
        <v>210000</v>
      </c>
      <c r="N9" s="23">
        <v>1.03</v>
      </c>
      <c r="O9" s="24">
        <f t="shared" si="2"/>
        <v>216300</v>
      </c>
      <c r="P9" s="6"/>
      <c r="Q9" s="24">
        <f t="shared" si="3"/>
        <v>216300</v>
      </c>
      <c r="R9" s="6">
        <v>1</v>
      </c>
      <c r="S9" s="9">
        <f t="shared" si="4"/>
        <v>216300</v>
      </c>
    </row>
    <row r="10" spans="1:19" s="11" customFormat="1" ht="18" customHeight="1">
      <c r="A10" s="6" t="s">
        <v>221</v>
      </c>
      <c r="B10" s="15">
        <v>346</v>
      </c>
      <c r="C10" s="15" t="s">
        <v>214</v>
      </c>
      <c r="D10" s="6"/>
      <c r="E10" s="6"/>
      <c r="F10" s="6"/>
      <c r="G10" s="8"/>
      <c r="H10" s="6"/>
      <c r="I10" s="6">
        <v>6201</v>
      </c>
      <c r="J10" s="6">
        <v>6433</v>
      </c>
      <c r="K10" s="6">
        <f t="shared" si="0"/>
        <v>232</v>
      </c>
      <c r="L10" s="6">
        <v>60</v>
      </c>
      <c r="M10" s="6">
        <f t="shared" si="1"/>
        <v>13920</v>
      </c>
      <c r="N10" s="23">
        <v>1.03</v>
      </c>
      <c r="O10" s="24">
        <f t="shared" si="2"/>
        <v>14337.6</v>
      </c>
      <c r="P10" s="6"/>
      <c r="Q10" s="24">
        <f t="shared" si="3"/>
        <v>14337.6</v>
      </c>
      <c r="R10" s="6">
        <v>1</v>
      </c>
      <c r="S10" s="9">
        <f t="shared" si="4"/>
        <v>14337.6</v>
      </c>
    </row>
    <row r="11" spans="1:19" s="11" customFormat="1" ht="18" customHeight="1">
      <c r="A11" s="6" t="s">
        <v>222</v>
      </c>
      <c r="B11" s="15">
        <v>338</v>
      </c>
      <c r="C11" s="15" t="s">
        <v>214</v>
      </c>
      <c r="D11" s="6"/>
      <c r="E11" s="6"/>
      <c r="F11" s="6"/>
      <c r="G11" s="9"/>
      <c r="H11" s="6"/>
      <c r="I11" s="6">
        <v>51893</v>
      </c>
      <c r="J11" s="6">
        <v>53507</v>
      </c>
      <c r="K11" s="6">
        <f t="shared" si="0"/>
        <v>1614</v>
      </c>
      <c r="L11" s="6">
        <v>1</v>
      </c>
      <c r="M11" s="6">
        <f t="shared" si="1"/>
        <v>1614</v>
      </c>
      <c r="N11" s="23">
        <v>1.03</v>
      </c>
      <c r="O11" s="24">
        <f t="shared" si="2"/>
        <v>1662.42</v>
      </c>
      <c r="P11" s="6"/>
      <c r="Q11" s="24">
        <f t="shared" si="3"/>
        <v>1662.42</v>
      </c>
      <c r="R11" s="6">
        <v>1</v>
      </c>
      <c r="S11" s="9">
        <f t="shared" si="4"/>
        <v>1662.42</v>
      </c>
    </row>
    <row r="12" spans="1:19" s="11" customFormat="1" ht="18" customHeight="1">
      <c r="A12" s="6" t="s">
        <v>223</v>
      </c>
      <c r="B12" s="15"/>
      <c r="C12" s="15" t="s">
        <v>214</v>
      </c>
      <c r="D12" s="6">
        <v>2769</v>
      </c>
      <c r="E12" s="6">
        <v>2882</v>
      </c>
      <c r="F12" s="6">
        <f>SUM(E12-D12)</f>
        <v>113</v>
      </c>
      <c r="G12" s="9">
        <v>9.5</v>
      </c>
      <c r="H12" s="6">
        <f>F12*G12</f>
        <v>1073.5</v>
      </c>
      <c r="I12" s="6"/>
      <c r="J12" s="6"/>
      <c r="K12" s="6"/>
      <c r="L12" s="6">
        <v>0.5</v>
      </c>
      <c r="M12" s="6"/>
      <c r="N12" s="23"/>
      <c r="O12" s="24"/>
      <c r="P12" s="6"/>
      <c r="Q12" s="24">
        <f>L12*H12</f>
        <v>536.75</v>
      </c>
      <c r="R12" s="6">
        <v>1</v>
      </c>
      <c r="S12" s="9">
        <f t="shared" si="4"/>
        <v>536.75</v>
      </c>
    </row>
    <row r="13" spans="1:19" s="11" customFormat="1" ht="18" customHeight="1">
      <c r="A13" s="6" t="s">
        <v>224</v>
      </c>
      <c r="B13" s="15">
        <v>335</v>
      </c>
      <c r="C13" s="15" t="s">
        <v>214</v>
      </c>
      <c r="D13" s="6"/>
      <c r="E13" s="6"/>
      <c r="F13" s="6"/>
      <c r="G13" s="8"/>
      <c r="H13" s="6"/>
      <c r="I13" s="6">
        <v>445</v>
      </c>
      <c r="J13" s="6">
        <v>488</v>
      </c>
      <c r="K13" s="6">
        <f t="shared" ref="K13:K15" si="5">J13-I13</f>
        <v>43</v>
      </c>
      <c r="L13" s="6">
        <v>40</v>
      </c>
      <c r="M13" s="6">
        <f t="shared" ref="M13:M15" si="6">L13*K13</f>
        <v>1720</v>
      </c>
      <c r="N13" s="23">
        <v>1.03</v>
      </c>
      <c r="O13" s="24">
        <f t="shared" ref="O13:O15" si="7">N13*M13</f>
        <v>1771.6</v>
      </c>
      <c r="P13" s="6"/>
      <c r="Q13" s="24">
        <f t="shared" ref="Q13:Q15" si="8">H13+O13+P13</f>
        <v>1771.6</v>
      </c>
      <c r="R13" s="6">
        <v>1</v>
      </c>
      <c r="S13" s="9">
        <f t="shared" si="4"/>
        <v>1771.6</v>
      </c>
    </row>
    <row r="14" spans="1:19" s="11" customFormat="1" ht="18" customHeight="1">
      <c r="A14" s="6" t="s">
        <v>226</v>
      </c>
      <c r="B14" s="15">
        <v>339</v>
      </c>
      <c r="C14" s="15" t="s">
        <v>214</v>
      </c>
      <c r="D14" s="6"/>
      <c r="E14" s="6"/>
      <c r="F14" s="6"/>
      <c r="G14" s="8"/>
      <c r="H14" s="6"/>
      <c r="I14" s="34">
        <v>10279</v>
      </c>
      <c r="J14" s="6">
        <v>10660</v>
      </c>
      <c r="K14" s="6">
        <f t="shared" si="5"/>
        <v>381</v>
      </c>
      <c r="L14" s="6">
        <v>1</v>
      </c>
      <c r="M14" s="6">
        <f t="shared" si="6"/>
        <v>381</v>
      </c>
      <c r="N14" s="23">
        <v>1.03</v>
      </c>
      <c r="O14" s="24">
        <f t="shared" si="7"/>
        <v>392.43</v>
      </c>
      <c r="P14" s="6"/>
      <c r="Q14" s="24">
        <f t="shared" si="8"/>
        <v>392.43</v>
      </c>
      <c r="R14" s="6">
        <v>1</v>
      </c>
      <c r="S14" s="9">
        <f t="shared" si="4"/>
        <v>392.43</v>
      </c>
    </row>
    <row r="15" spans="1:19" s="11" customFormat="1" ht="18" customHeight="1">
      <c r="A15" s="6" t="s">
        <v>227</v>
      </c>
      <c r="B15" s="15">
        <v>601</v>
      </c>
      <c r="C15" s="15" t="s">
        <v>214</v>
      </c>
      <c r="D15" s="6"/>
      <c r="E15" s="6"/>
      <c r="F15" s="6"/>
      <c r="G15" s="8"/>
      <c r="H15" s="6"/>
      <c r="I15" s="6">
        <v>135935</v>
      </c>
      <c r="J15" s="6">
        <v>168579</v>
      </c>
      <c r="K15" s="6">
        <f t="shared" si="5"/>
        <v>32644</v>
      </c>
      <c r="L15" s="6">
        <v>40</v>
      </c>
      <c r="M15" s="6">
        <f t="shared" si="6"/>
        <v>1305760</v>
      </c>
      <c r="N15" s="23">
        <v>1.03</v>
      </c>
      <c r="O15" s="24">
        <f t="shared" si="7"/>
        <v>1344932.8</v>
      </c>
      <c r="P15" s="6"/>
      <c r="Q15" s="24">
        <f t="shared" si="8"/>
        <v>1344932.8</v>
      </c>
      <c r="R15" s="6">
        <v>1</v>
      </c>
      <c r="S15" s="9">
        <f t="shared" si="4"/>
        <v>1344932.8</v>
      </c>
    </row>
    <row r="16" spans="1:19" s="11" customFormat="1" ht="18" customHeight="1">
      <c r="A16" s="6" t="s">
        <v>23</v>
      </c>
      <c r="B16" s="15"/>
      <c r="C16" s="15" t="s">
        <v>228</v>
      </c>
      <c r="D16" s="6"/>
      <c r="E16" s="6"/>
      <c r="F16" s="6">
        <f>SUM(F3:F13)</f>
        <v>130</v>
      </c>
      <c r="G16" s="9">
        <v>9.5</v>
      </c>
      <c r="H16" s="6">
        <f>F16*G16</f>
        <v>1235</v>
      </c>
      <c r="I16" s="6"/>
      <c r="J16" s="6"/>
      <c r="K16" s="6"/>
      <c r="L16" s="6"/>
      <c r="M16" s="6">
        <f>SUM(M3:M14)</f>
        <v>436504</v>
      </c>
      <c r="N16" s="23">
        <v>1.03</v>
      </c>
      <c r="O16" s="24">
        <f>M16*N16</f>
        <v>449599.12</v>
      </c>
      <c r="P16" s="6"/>
      <c r="Q16" s="24">
        <f>H16+O16</f>
        <v>450834.12</v>
      </c>
      <c r="R16" s="6">
        <v>1</v>
      </c>
      <c r="S16" s="9">
        <f>SUM(S3:S15)</f>
        <v>1795230.17</v>
      </c>
    </row>
    <row r="17" spans="1:19" s="11" customFormat="1"/>
    <row r="18" spans="1:19" s="11" customFormat="1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</row>
    <row r="19" spans="1:19" s="11" customFormat="1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</row>
    <row r="20" spans="1:19" s="11" customFormat="1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</row>
  </sheetData>
  <mergeCells count="1">
    <mergeCell ref="A1:S1"/>
  </mergeCells>
  <phoneticPr fontId="48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U47"/>
  <sheetViews>
    <sheetView topLeftCell="A13" workbookViewId="0">
      <selection activeCell="M9" sqref="M9"/>
    </sheetView>
  </sheetViews>
  <sheetFormatPr defaultColWidth="9" defaultRowHeight="14.25"/>
  <cols>
    <col min="1" max="1" width="10.875" style="1" customWidth="1"/>
    <col min="2" max="3" width="8.375" style="1" customWidth="1"/>
    <col min="4" max="4" width="11" style="1" customWidth="1"/>
    <col min="5" max="5" width="10.875" style="1" customWidth="1"/>
    <col min="6" max="6" width="6.875" style="1" customWidth="1"/>
    <col min="7" max="7" width="5.375" style="1" customWidth="1"/>
    <col min="8" max="8" width="6.75" style="1" customWidth="1"/>
    <col min="9" max="9" width="7.5" style="1" customWidth="1"/>
    <col min="10" max="10" width="7.75" style="1" customWidth="1"/>
    <col min="11" max="11" width="9" style="1"/>
    <col min="12" max="12" width="4.5" style="1" customWidth="1"/>
    <col min="13" max="13" width="12.625" style="1" customWidth="1"/>
    <col min="14" max="14" width="6" style="1" customWidth="1"/>
    <col min="15" max="15" width="14.125" style="1" customWidth="1"/>
    <col min="16" max="16" width="6.75" style="1" customWidth="1"/>
    <col min="17" max="17" width="14" style="1" customWidth="1"/>
    <col min="18" max="18" width="4.5" style="1" customWidth="1"/>
    <col min="19" max="19" width="13.75" style="1" customWidth="1"/>
    <col min="20" max="20" width="12.75" style="5"/>
    <col min="21" max="16384" width="9" style="5"/>
  </cols>
  <sheetData>
    <row r="1" spans="1:21" s="1" customFormat="1" ht="25.5">
      <c r="A1" s="363" t="s">
        <v>1052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5"/>
    </row>
    <row r="2" spans="1:21" s="1" customFormat="1" ht="30.95" customHeight="1">
      <c r="A2" s="6" t="s">
        <v>1</v>
      </c>
      <c r="B2" s="7" t="s">
        <v>27</v>
      </c>
      <c r="C2" s="7" t="s">
        <v>1053</v>
      </c>
      <c r="D2" s="6" t="s">
        <v>30</v>
      </c>
      <c r="E2" s="6" t="s">
        <v>31</v>
      </c>
      <c r="F2" s="6" t="s">
        <v>6</v>
      </c>
      <c r="G2" s="8" t="s">
        <v>32</v>
      </c>
      <c r="H2" s="6" t="s">
        <v>33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23"/>
      <c r="O2" s="24" t="s">
        <v>8</v>
      </c>
      <c r="P2" s="6" t="s">
        <v>38</v>
      </c>
      <c r="Q2" s="24" t="s">
        <v>23</v>
      </c>
      <c r="R2" s="6" t="s">
        <v>39</v>
      </c>
      <c r="S2" s="9" t="s">
        <v>40</v>
      </c>
      <c r="T2" s="30"/>
      <c r="U2" s="30"/>
    </row>
    <row r="3" spans="1:21" s="2" customFormat="1">
      <c r="A3" s="6" t="s">
        <v>1054</v>
      </c>
      <c r="B3" s="6"/>
      <c r="C3" s="6">
        <v>4700</v>
      </c>
      <c r="D3" s="6"/>
      <c r="E3" s="6"/>
      <c r="F3" s="6"/>
      <c r="G3" s="8"/>
      <c r="H3" s="6"/>
      <c r="I3" s="6"/>
      <c r="J3" s="6"/>
      <c r="K3" s="6"/>
      <c r="L3" s="6"/>
      <c r="M3" s="6"/>
      <c r="N3" s="23"/>
      <c r="O3" s="24"/>
      <c r="P3" s="6"/>
      <c r="Q3" s="24"/>
      <c r="R3" s="6"/>
      <c r="S3" s="9"/>
    </row>
    <row r="4" spans="1:21" s="1" customFormat="1">
      <c r="A4" s="6" t="s">
        <v>1055</v>
      </c>
      <c r="B4" s="6">
        <v>191</v>
      </c>
      <c r="C4" s="6" t="s">
        <v>1056</v>
      </c>
      <c r="D4" s="6">
        <v>169</v>
      </c>
      <c r="E4" s="6">
        <v>169</v>
      </c>
      <c r="F4" s="6">
        <f>SUM(E4-D4)</f>
        <v>0</v>
      </c>
      <c r="G4" s="9">
        <v>9.5</v>
      </c>
      <c r="H4" s="6">
        <f>F4*G4</f>
        <v>0</v>
      </c>
      <c r="I4" s="6">
        <v>120523</v>
      </c>
      <c r="J4" s="6">
        <v>124670</v>
      </c>
      <c r="K4" s="6">
        <f>J4-I4</f>
        <v>4147</v>
      </c>
      <c r="L4" s="6">
        <v>1</v>
      </c>
      <c r="M4" s="6">
        <f>L4*K4</f>
        <v>4147</v>
      </c>
      <c r="N4" s="23">
        <v>1.03</v>
      </c>
      <c r="O4" s="24">
        <f>N4*M4</f>
        <v>4271.41</v>
      </c>
      <c r="P4" s="6">
        <v>60</v>
      </c>
      <c r="Q4" s="24">
        <f>H4+O4+P4</f>
        <v>4331.41</v>
      </c>
      <c r="R4" s="6">
        <v>1</v>
      </c>
      <c r="S4" s="9">
        <f>Q4*R4</f>
        <v>4331.41</v>
      </c>
    </row>
    <row r="5" spans="1:21" s="1" customFormat="1">
      <c r="A5" s="6" t="s">
        <v>1057</v>
      </c>
      <c r="B5" s="6">
        <v>192</v>
      </c>
      <c r="C5" s="6" t="s">
        <v>1056</v>
      </c>
      <c r="D5" s="6">
        <v>18</v>
      </c>
      <c r="E5" s="6">
        <v>18</v>
      </c>
      <c r="F5" s="6">
        <f>SUM(E5-D5)</f>
        <v>0</v>
      </c>
      <c r="G5" s="9">
        <v>9.5</v>
      </c>
      <c r="H5" s="6">
        <f>F5*G5</f>
        <v>0</v>
      </c>
      <c r="I5" s="6">
        <v>28781</v>
      </c>
      <c r="J5" s="6">
        <v>33034</v>
      </c>
      <c r="K5" s="6">
        <f>J5-I5</f>
        <v>4253</v>
      </c>
      <c r="L5" s="6">
        <v>1</v>
      </c>
      <c r="M5" s="6">
        <f>L5*K5</f>
        <v>4253</v>
      </c>
      <c r="N5" s="23">
        <v>1.03</v>
      </c>
      <c r="O5" s="24">
        <f>N5*M5</f>
        <v>4380.59</v>
      </c>
      <c r="P5" s="6">
        <v>40</v>
      </c>
      <c r="Q5" s="24">
        <f>H5+O5+P5</f>
        <v>4420.59</v>
      </c>
      <c r="R5" s="6">
        <v>1</v>
      </c>
      <c r="S5" s="9">
        <f>Q5*R5</f>
        <v>4420.59</v>
      </c>
    </row>
    <row r="6" spans="1:21" s="1" customFormat="1">
      <c r="A6" s="6" t="s">
        <v>23</v>
      </c>
      <c r="B6" s="6"/>
      <c r="C6" s="6"/>
      <c r="D6" s="6"/>
      <c r="E6" s="6"/>
      <c r="F6" s="10">
        <f>SUM(F4:F4)</f>
        <v>0</v>
      </c>
      <c r="G6" s="9">
        <v>9.5</v>
      </c>
      <c r="H6" s="6">
        <f>F6*G6</f>
        <v>0</v>
      </c>
      <c r="I6" s="6"/>
      <c r="J6" s="6"/>
      <c r="K6" s="6"/>
      <c r="L6" s="6"/>
      <c r="M6" s="6">
        <f>SUM(M4:M5)</f>
        <v>8400</v>
      </c>
      <c r="N6" s="23">
        <v>1.03</v>
      </c>
      <c r="O6" s="24">
        <f>M6*N6</f>
        <v>8652</v>
      </c>
      <c r="P6" s="6">
        <f>SUM(P4:P4)</f>
        <v>60</v>
      </c>
      <c r="Q6" s="24">
        <f>H6+O6+P6</f>
        <v>8712</v>
      </c>
      <c r="R6" s="6">
        <v>1</v>
      </c>
      <c r="S6" s="9">
        <f>SUM(S4:S5)</f>
        <v>8752</v>
      </c>
    </row>
    <row r="7" spans="1:21" s="1" customFormat="1">
      <c r="A7" s="6"/>
      <c r="B7" s="6"/>
      <c r="C7" s="6"/>
      <c r="D7" s="6"/>
      <c r="E7" s="6"/>
      <c r="F7" s="10"/>
      <c r="G7" s="9"/>
      <c r="H7" s="6"/>
      <c r="I7" s="6"/>
      <c r="J7" s="6"/>
      <c r="K7" s="6"/>
      <c r="L7" s="6"/>
      <c r="M7" s="25"/>
      <c r="N7" s="23"/>
      <c r="O7" s="24"/>
      <c r="P7" s="6"/>
      <c r="Q7" s="24"/>
      <c r="R7" s="6"/>
      <c r="S7" s="9"/>
      <c r="T7" s="30"/>
      <c r="U7" s="30"/>
    </row>
    <row r="8" spans="1:21" s="1" customFormat="1">
      <c r="A8" s="11"/>
      <c r="B8" s="12"/>
      <c r="C8" s="6"/>
      <c r="D8" s="6"/>
      <c r="E8" s="6"/>
      <c r="F8" s="10"/>
      <c r="G8" s="9"/>
      <c r="H8" s="6"/>
      <c r="I8" s="6"/>
      <c r="J8" s="6"/>
      <c r="K8" s="6"/>
      <c r="L8" s="6"/>
      <c r="M8" s="25"/>
      <c r="N8" s="23"/>
      <c r="O8" s="24"/>
      <c r="P8" s="6"/>
      <c r="Q8" s="24"/>
      <c r="R8" s="6"/>
      <c r="S8" s="11"/>
      <c r="T8" s="30"/>
      <c r="U8" s="30"/>
    </row>
    <row r="9" spans="1:21" s="1" customFormat="1" ht="21.95" customHeight="1">
      <c r="A9" s="6"/>
      <c r="B9" s="6"/>
      <c r="C9" s="6"/>
      <c r="D9" s="6"/>
      <c r="E9" s="6"/>
      <c r="F9" s="10"/>
      <c r="G9" s="9"/>
      <c r="H9" s="6"/>
      <c r="I9" s="6"/>
      <c r="J9" s="6"/>
      <c r="K9" s="6"/>
      <c r="L9" s="6"/>
      <c r="M9" s="6"/>
      <c r="N9" s="23"/>
      <c r="O9" s="24"/>
      <c r="P9" s="6"/>
      <c r="Q9" s="24"/>
      <c r="R9" s="6"/>
      <c r="S9" s="9"/>
      <c r="T9" s="30"/>
      <c r="U9" s="30"/>
    </row>
    <row r="10" spans="1:21" s="1" customFormat="1" ht="24">
      <c r="A10" s="6" t="s">
        <v>1</v>
      </c>
      <c r="B10" s="7" t="s">
        <v>27</v>
      </c>
      <c r="C10" s="7" t="s">
        <v>1053</v>
      </c>
      <c r="D10" s="6" t="s">
        <v>30</v>
      </c>
      <c r="E10" s="6" t="s">
        <v>31</v>
      </c>
      <c r="F10" s="6" t="s">
        <v>6</v>
      </c>
      <c r="G10" s="13" t="s">
        <v>32</v>
      </c>
      <c r="H10" s="6" t="s">
        <v>33</v>
      </c>
      <c r="I10" s="6" t="s">
        <v>2</v>
      </c>
      <c r="J10" s="6" t="s">
        <v>3</v>
      </c>
      <c r="K10" s="6" t="s">
        <v>4</v>
      </c>
      <c r="L10" s="6" t="s">
        <v>5</v>
      </c>
      <c r="M10" s="6" t="s">
        <v>6</v>
      </c>
      <c r="N10" s="23"/>
      <c r="O10" s="24" t="s">
        <v>8</v>
      </c>
      <c r="P10" s="6" t="s">
        <v>38</v>
      </c>
      <c r="Q10" s="24" t="s">
        <v>23</v>
      </c>
      <c r="R10" s="6" t="s">
        <v>39</v>
      </c>
      <c r="S10" s="9" t="s">
        <v>40</v>
      </c>
    </row>
    <row r="11" spans="1:21" s="1" customFormat="1">
      <c r="A11" s="6"/>
      <c r="B11" s="14"/>
      <c r="C11" s="14" t="s">
        <v>1058</v>
      </c>
      <c r="D11" s="6"/>
      <c r="E11" s="6"/>
      <c r="F11" s="6"/>
      <c r="G11" s="13"/>
      <c r="H11" s="6"/>
      <c r="I11" s="6"/>
      <c r="J11" s="6"/>
      <c r="K11" s="6"/>
      <c r="L11" s="6"/>
      <c r="M11" s="6"/>
      <c r="N11" s="23"/>
      <c r="O11" s="24"/>
      <c r="P11" s="6"/>
      <c r="Q11" s="24"/>
      <c r="R11" s="6"/>
      <c r="S11" s="9"/>
    </row>
    <row r="12" spans="1:21" s="1" customFormat="1">
      <c r="A12" s="15" t="s">
        <v>181</v>
      </c>
      <c r="B12" s="6"/>
      <c r="C12" s="6"/>
      <c r="D12" s="6"/>
      <c r="E12" s="15" t="s">
        <v>1049</v>
      </c>
      <c r="F12" s="6"/>
      <c r="G12" s="13"/>
      <c r="H12" s="6"/>
      <c r="I12" s="6"/>
      <c r="J12" s="6"/>
      <c r="K12" s="6"/>
      <c r="L12" s="6"/>
      <c r="M12" s="6"/>
      <c r="N12" s="23"/>
      <c r="O12" s="24"/>
      <c r="P12" s="6"/>
      <c r="Q12" s="24"/>
      <c r="R12" s="6"/>
      <c r="S12" s="9">
        <f>'3#楼'!S82</f>
        <v>2075218.1053988</v>
      </c>
    </row>
    <row r="13" spans="1:21" s="1" customFormat="1">
      <c r="A13" s="6" t="s">
        <v>1058</v>
      </c>
      <c r="B13" s="6"/>
      <c r="C13" s="6">
        <v>4700</v>
      </c>
      <c r="D13" s="6"/>
      <c r="E13" s="15"/>
      <c r="F13" s="6"/>
      <c r="G13" s="13"/>
      <c r="H13" s="6"/>
      <c r="I13" s="6"/>
      <c r="J13" s="6"/>
      <c r="K13" s="6"/>
      <c r="L13" s="6"/>
      <c r="M13" s="6"/>
      <c r="N13" s="23"/>
      <c r="O13" s="24"/>
      <c r="P13" s="6"/>
      <c r="Q13" s="24"/>
      <c r="R13" s="6"/>
      <c r="S13" s="9"/>
    </row>
    <row r="14" spans="1:21" s="1" customFormat="1">
      <c r="A14" s="6" t="s">
        <v>182</v>
      </c>
      <c r="B14" s="15"/>
      <c r="C14" s="15" t="s">
        <v>144</v>
      </c>
      <c r="D14" s="6">
        <v>2</v>
      </c>
      <c r="E14" s="6">
        <v>2</v>
      </c>
      <c r="F14" s="6">
        <f>SUM(E14-D14)</f>
        <v>0</v>
      </c>
      <c r="G14" s="13">
        <v>9.5</v>
      </c>
      <c r="H14" s="16">
        <f>F14*G14</f>
        <v>0</v>
      </c>
      <c r="I14" s="6">
        <v>1661</v>
      </c>
      <c r="J14" s="6">
        <v>1661</v>
      </c>
      <c r="K14" s="6">
        <f>J14-I14</f>
        <v>0</v>
      </c>
      <c r="L14" s="6">
        <v>1</v>
      </c>
      <c r="M14" s="6">
        <f>L14*K14</f>
        <v>0</v>
      </c>
      <c r="N14" s="23">
        <v>1.03</v>
      </c>
      <c r="O14" s="24">
        <f>N14*M14</f>
        <v>0</v>
      </c>
      <c r="P14" s="6">
        <v>40</v>
      </c>
      <c r="Q14" s="24">
        <f>H14+O14+P14</f>
        <v>40</v>
      </c>
      <c r="R14" s="6">
        <v>1</v>
      </c>
      <c r="S14" s="9">
        <f t="shared" ref="S14:S20" si="0">Q14*R14</f>
        <v>40</v>
      </c>
    </row>
    <row r="15" spans="1:21" s="1" customFormat="1">
      <c r="A15" s="6" t="s">
        <v>183</v>
      </c>
      <c r="B15" s="15"/>
      <c r="C15" s="15" t="s">
        <v>144</v>
      </c>
      <c r="D15" s="6" t="s">
        <v>184</v>
      </c>
      <c r="E15" s="6"/>
      <c r="F15" s="6"/>
      <c r="G15" s="13"/>
      <c r="H15" s="16"/>
      <c r="I15" s="6">
        <v>9</v>
      </c>
      <c r="J15" s="6">
        <v>9</v>
      </c>
      <c r="K15" s="6">
        <f>J15-I15</f>
        <v>0</v>
      </c>
      <c r="L15" s="6">
        <v>1</v>
      </c>
      <c r="M15" s="6">
        <f>L15*K15</f>
        <v>0</v>
      </c>
      <c r="N15" s="23">
        <v>1.03</v>
      </c>
      <c r="O15" s="24">
        <f>N15*M15</f>
        <v>0</v>
      </c>
      <c r="P15" s="6"/>
      <c r="Q15" s="24">
        <f>O15+P15</f>
        <v>0</v>
      </c>
      <c r="R15" s="6">
        <v>1</v>
      </c>
      <c r="S15" s="9">
        <f t="shared" si="0"/>
        <v>0</v>
      </c>
    </row>
    <row r="16" spans="1:21" s="1" customFormat="1">
      <c r="A16" s="6" t="s">
        <v>1059</v>
      </c>
      <c r="B16" s="15">
        <v>383</v>
      </c>
      <c r="C16" s="15" t="s">
        <v>186</v>
      </c>
      <c r="D16" s="6">
        <v>4443</v>
      </c>
      <c r="E16" s="6"/>
      <c r="F16" s="6"/>
      <c r="G16" s="8"/>
      <c r="H16" s="6"/>
      <c r="I16" s="6">
        <v>135091</v>
      </c>
      <c r="J16" s="6">
        <v>138309</v>
      </c>
      <c r="K16" s="6">
        <f>J16-I16</f>
        <v>3218</v>
      </c>
      <c r="L16" s="6">
        <v>1</v>
      </c>
      <c r="M16" s="6">
        <f t="shared" ref="M16:M20" si="1">L16*K16</f>
        <v>3218</v>
      </c>
      <c r="N16" s="23">
        <v>1.03</v>
      </c>
      <c r="O16" s="24">
        <f t="shared" ref="O16:O20" si="2">N16*M16</f>
        <v>3314.54</v>
      </c>
      <c r="P16" s="6">
        <v>40</v>
      </c>
      <c r="Q16" s="24">
        <f>H16+O16+P16</f>
        <v>3354.54</v>
      </c>
      <c r="R16" s="6">
        <v>1</v>
      </c>
      <c r="S16" s="9">
        <f t="shared" si="0"/>
        <v>3354.54</v>
      </c>
    </row>
    <row r="17" spans="1:21" s="1" customFormat="1">
      <c r="A17" s="6" t="s">
        <v>187</v>
      </c>
      <c r="B17" s="15"/>
      <c r="C17" s="15" t="s">
        <v>186</v>
      </c>
      <c r="D17" s="6" t="s">
        <v>188</v>
      </c>
      <c r="E17" s="6"/>
      <c r="F17" s="6"/>
      <c r="G17" s="8"/>
      <c r="H17" s="6"/>
      <c r="I17" s="6">
        <v>7158</v>
      </c>
      <c r="J17" s="6">
        <v>7158</v>
      </c>
      <c r="K17" s="6">
        <f>J17-I17</f>
        <v>0</v>
      </c>
      <c r="L17" s="6">
        <v>1</v>
      </c>
      <c r="M17" s="6">
        <f t="shared" si="1"/>
        <v>0</v>
      </c>
      <c r="N17" s="23">
        <v>1.03</v>
      </c>
      <c r="O17" s="24">
        <f t="shared" si="2"/>
        <v>0</v>
      </c>
      <c r="P17" s="6"/>
      <c r="Q17" s="24">
        <f>H17+O17+P17</f>
        <v>0</v>
      </c>
      <c r="R17" s="6">
        <v>1</v>
      </c>
      <c r="S17" s="9">
        <f t="shared" si="0"/>
        <v>0</v>
      </c>
    </row>
    <row r="18" spans="1:21" s="2" customFormat="1">
      <c r="A18" s="6" t="s">
        <v>189</v>
      </c>
      <c r="B18" s="15">
        <v>517</v>
      </c>
      <c r="C18" s="15" t="s">
        <v>186</v>
      </c>
      <c r="D18" s="6"/>
      <c r="E18" s="6"/>
      <c r="F18" s="6"/>
      <c r="G18" s="8"/>
      <c r="H18" s="6"/>
      <c r="I18" s="6">
        <v>77252</v>
      </c>
      <c r="J18" s="6">
        <v>98376</v>
      </c>
      <c r="K18" s="6">
        <f>J18-I18</f>
        <v>21124</v>
      </c>
      <c r="L18" s="6">
        <v>1</v>
      </c>
      <c r="M18" s="6">
        <f t="shared" si="1"/>
        <v>21124</v>
      </c>
      <c r="N18" s="23">
        <v>1.03</v>
      </c>
      <c r="O18" s="24">
        <f t="shared" si="2"/>
        <v>21757.72</v>
      </c>
      <c r="P18" s="6">
        <v>40</v>
      </c>
      <c r="Q18" s="24">
        <f>H18+O18+P18</f>
        <v>21797.72</v>
      </c>
      <c r="R18" s="6">
        <v>1</v>
      </c>
      <c r="S18" s="9">
        <f t="shared" si="0"/>
        <v>21797.72</v>
      </c>
    </row>
    <row r="19" spans="1:21" s="2" customFormat="1" ht="15.95" customHeight="1">
      <c r="A19" s="6" t="s">
        <v>190</v>
      </c>
      <c r="B19" s="6"/>
      <c r="C19" s="6"/>
      <c r="D19" s="15"/>
      <c r="E19" s="15"/>
      <c r="F19" s="15"/>
      <c r="G19" s="15"/>
      <c r="H19" s="15"/>
      <c r="I19" s="6">
        <v>999756</v>
      </c>
      <c r="J19" s="6">
        <v>999720</v>
      </c>
      <c r="K19" s="6">
        <f>I19-J19</f>
        <v>36</v>
      </c>
      <c r="L19" s="6">
        <v>80</v>
      </c>
      <c r="M19" s="6">
        <f t="shared" si="1"/>
        <v>2880</v>
      </c>
      <c r="N19" s="23">
        <v>1.03</v>
      </c>
      <c r="O19" s="24">
        <f t="shared" si="2"/>
        <v>2966.4</v>
      </c>
      <c r="P19" s="15"/>
      <c r="Q19" s="31">
        <f>O19</f>
        <v>2966.4</v>
      </c>
      <c r="R19" s="6">
        <v>1</v>
      </c>
      <c r="S19" s="31">
        <f t="shared" si="0"/>
        <v>2966.4</v>
      </c>
    </row>
    <row r="20" spans="1:21" s="2" customFormat="1" ht="15" customHeight="1">
      <c r="A20" s="6" t="s">
        <v>191</v>
      </c>
      <c r="B20" s="6"/>
      <c r="C20" s="6"/>
      <c r="D20" s="15"/>
      <c r="E20" s="15"/>
      <c r="F20" s="15"/>
      <c r="G20" s="15"/>
      <c r="H20" s="15"/>
      <c r="I20" s="6">
        <v>2272</v>
      </c>
      <c r="J20" s="6">
        <v>2428</v>
      </c>
      <c r="K20" s="6">
        <f>J20-I20</f>
        <v>156</v>
      </c>
      <c r="L20" s="6">
        <v>30</v>
      </c>
      <c r="M20" s="6">
        <f t="shared" si="1"/>
        <v>4680</v>
      </c>
      <c r="N20" s="23">
        <v>1.03</v>
      </c>
      <c r="O20" s="24">
        <f t="shared" si="2"/>
        <v>4820.3999999999996</v>
      </c>
      <c r="P20" s="15"/>
      <c r="Q20" s="31">
        <f>O20</f>
        <v>4820.3999999999996</v>
      </c>
      <c r="R20" s="6">
        <v>1</v>
      </c>
      <c r="S20" s="31">
        <f t="shared" si="0"/>
        <v>4820.3999999999996</v>
      </c>
    </row>
    <row r="21" spans="1:21" s="3" customFormat="1" ht="24" customHeight="1">
      <c r="A21" s="15" t="s">
        <v>192</v>
      </c>
      <c r="B21" s="15"/>
      <c r="C21" s="15"/>
      <c r="D21" s="6"/>
      <c r="E21" s="6"/>
      <c r="F21" s="9"/>
      <c r="G21" s="13"/>
      <c r="H21" s="9"/>
      <c r="I21" s="6"/>
      <c r="J21" s="6"/>
      <c r="K21" s="6"/>
      <c r="L21" s="6"/>
      <c r="M21" s="9"/>
      <c r="N21" s="23"/>
      <c r="O21" s="24"/>
      <c r="P21" s="6"/>
      <c r="Q21" s="24"/>
      <c r="R21" s="6"/>
      <c r="S21" s="9">
        <f>'3#楼'!S90</f>
        <v>2108197.1653987998</v>
      </c>
      <c r="T21" s="32"/>
      <c r="U21" s="32"/>
    </row>
    <row r="22" spans="1:21" s="3" customFormat="1" ht="24" customHeight="1">
      <c r="A22" s="14"/>
      <c r="B22" s="14"/>
      <c r="C22" s="14"/>
      <c r="D22" s="6"/>
      <c r="E22" s="6"/>
      <c r="F22" s="9"/>
      <c r="G22" s="13"/>
      <c r="H22" s="9"/>
      <c r="I22" s="6"/>
      <c r="J22" s="6"/>
      <c r="K22" s="6"/>
      <c r="L22" s="6"/>
      <c r="M22" s="9"/>
      <c r="N22" s="23"/>
      <c r="O22" s="24"/>
      <c r="P22" s="6"/>
      <c r="Q22" s="24"/>
      <c r="R22" s="6"/>
      <c r="S22" s="9"/>
      <c r="T22" s="32"/>
      <c r="U22" s="32"/>
    </row>
    <row r="23" spans="1:21" s="1" customFormat="1" ht="24.95" customHeight="1">
      <c r="A23" s="17"/>
      <c r="B23" s="17"/>
      <c r="C23" s="17"/>
      <c r="D23" s="17"/>
      <c r="E23" s="17"/>
      <c r="F23" s="17"/>
      <c r="G23" s="18"/>
      <c r="H23" s="17"/>
      <c r="I23" s="17"/>
      <c r="J23" s="17"/>
      <c r="K23" s="17"/>
      <c r="L23" s="17"/>
      <c r="M23" s="17"/>
      <c r="N23" s="26"/>
      <c r="O23" s="27"/>
      <c r="P23" s="17"/>
      <c r="Q23" s="27"/>
      <c r="R23" s="17"/>
      <c r="S23" s="18"/>
    </row>
    <row r="24" spans="1:21" s="1" customFormat="1" ht="26.1" customHeight="1">
      <c r="A24" s="17"/>
      <c r="B24" s="17"/>
      <c r="C24" s="17"/>
      <c r="D24" s="17"/>
      <c r="E24" s="17"/>
      <c r="F24" s="17"/>
      <c r="G24" s="18"/>
      <c r="H24" s="17"/>
      <c r="I24" s="17"/>
      <c r="J24" s="17"/>
      <c r="K24" s="17"/>
      <c r="L24" s="17"/>
      <c r="M24" s="17"/>
      <c r="N24" s="26"/>
      <c r="O24" s="27"/>
      <c r="P24" s="17"/>
      <c r="Q24" s="27"/>
      <c r="R24" s="17"/>
      <c r="S24" s="18"/>
    </row>
    <row r="25" spans="1:21" s="1" customFormat="1" ht="24">
      <c r="A25" s="6" t="s">
        <v>1</v>
      </c>
      <c r="B25" s="7" t="s">
        <v>27</v>
      </c>
      <c r="C25" s="7" t="s">
        <v>1053</v>
      </c>
      <c r="D25" s="6" t="s">
        <v>30</v>
      </c>
      <c r="E25" s="6" t="s">
        <v>31</v>
      </c>
      <c r="F25" s="6" t="s">
        <v>6</v>
      </c>
      <c r="G25" s="8" t="s">
        <v>32</v>
      </c>
      <c r="H25" s="6" t="s">
        <v>33</v>
      </c>
      <c r="I25" s="6" t="s">
        <v>2</v>
      </c>
      <c r="J25" s="6" t="s">
        <v>3</v>
      </c>
      <c r="K25" s="6" t="s">
        <v>4</v>
      </c>
      <c r="L25" s="6" t="s">
        <v>5</v>
      </c>
      <c r="M25" s="6" t="s">
        <v>6</v>
      </c>
      <c r="N25" s="23"/>
      <c r="O25" s="24" t="s">
        <v>8</v>
      </c>
      <c r="P25" s="6" t="s">
        <v>38</v>
      </c>
      <c r="Q25" s="24" t="s">
        <v>23</v>
      </c>
      <c r="R25" s="6" t="s">
        <v>39</v>
      </c>
      <c r="S25" s="9" t="s">
        <v>40</v>
      </c>
    </row>
    <row r="26" spans="1:21" s="1" customFormat="1">
      <c r="A26" s="6"/>
      <c r="B26" s="7"/>
      <c r="C26" s="7" t="s">
        <v>1058</v>
      </c>
      <c r="D26" s="6"/>
      <c r="E26" s="6"/>
      <c r="F26" s="6"/>
      <c r="G26" s="8"/>
      <c r="H26" s="6"/>
      <c r="I26" s="6"/>
      <c r="J26" s="6"/>
      <c r="K26" s="6"/>
      <c r="L26" s="6"/>
      <c r="M26" s="6"/>
      <c r="N26" s="23"/>
      <c r="O26" s="24"/>
      <c r="P26" s="6"/>
      <c r="Q26" s="24"/>
      <c r="R26" s="6"/>
      <c r="S26" s="9"/>
    </row>
    <row r="27" spans="1:21" s="4" customFormat="1" ht="24" customHeight="1">
      <c r="A27" s="19" t="s">
        <v>1060</v>
      </c>
      <c r="B27" s="19">
        <v>248</v>
      </c>
      <c r="C27" s="19" t="s">
        <v>1061</v>
      </c>
      <c r="D27" s="19"/>
      <c r="E27" s="19"/>
      <c r="F27" s="19"/>
      <c r="G27" s="20"/>
      <c r="H27" s="19"/>
      <c r="I27" s="19">
        <v>2725</v>
      </c>
      <c r="J27" s="19">
        <v>3715</v>
      </c>
      <c r="K27" s="19">
        <f>J27-I27</f>
        <v>990</v>
      </c>
      <c r="L27" s="19">
        <v>40</v>
      </c>
      <c r="M27" s="19">
        <f>K27*L27</f>
        <v>39600</v>
      </c>
      <c r="N27" s="28">
        <v>1.03</v>
      </c>
      <c r="O27" s="29">
        <f>M27*N27</f>
        <v>40788</v>
      </c>
      <c r="P27" s="19">
        <v>80</v>
      </c>
      <c r="Q27" s="29">
        <f>H27+O27+P27</f>
        <v>40868</v>
      </c>
      <c r="R27" s="19">
        <v>1</v>
      </c>
      <c r="S27" s="20">
        <f>Q27*R27</f>
        <v>40868</v>
      </c>
    </row>
    <row r="28" spans="1:21" s="1" customFormat="1" ht="20.100000000000001" customHeight="1">
      <c r="A28" s="15" t="s">
        <v>1062</v>
      </c>
      <c r="B28" s="15"/>
      <c r="C28" s="15" t="s">
        <v>1061</v>
      </c>
      <c r="D28" s="15"/>
      <c r="E28" s="15"/>
      <c r="F28" s="15"/>
      <c r="G28" s="15"/>
      <c r="H28" s="15"/>
      <c r="I28" s="19"/>
      <c r="J28" s="19"/>
      <c r="K28" s="19"/>
      <c r="L28" s="19"/>
      <c r="M28" s="19"/>
      <c r="N28" s="28"/>
      <c r="O28" s="29"/>
      <c r="P28" s="19"/>
      <c r="Q28" s="29"/>
      <c r="R28" s="19"/>
      <c r="S28" s="20"/>
    </row>
    <row r="29" spans="1:21" s="1" customForma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</row>
    <row r="30" spans="1:21" s="1" customForma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</row>
    <row r="31" spans="1:21" s="1" customForma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</row>
    <row r="32" spans="1:21" s="1" customForma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</row>
    <row r="33" spans="1:19" s="1" customForma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19" s="1" customForma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</row>
    <row r="35" spans="1:19" s="1" customForma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</row>
    <row r="36" spans="1:19" s="1" customForma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</row>
    <row r="37" spans="1:19" s="1" customForma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</row>
    <row r="38" spans="1:19" s="1" customForma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</row>
    <row r="39" spans="1:19" s="1" customForma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</row>
    <row r="40" spans="1:19" s="1" customFormat="1"/>
    <row r="47" spans="1:19">
      <c r="O47" s="1" t="s">
        <v>167</v>
      </c>
    </row>
  </sheetData>
  <mergeCells count="1">
    <mergeCell ref="A1:S1"/>
  </mergeCells>
  <phoneticPr fontId="48" type="noConversion"/>
  <pageMargins left="0.7" right="0.7" top="0.75" bottom="0.75" header="0.3" footer="0.3"/>
  <pageSetup paperSize="27" fitToWidth="0" fitToHeight="0" orientation="landscape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5" defaultRowHeight="14.25"/>
  <sheetData/>
  <phoneticPr fontId="48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BJ168"/>
  <sheetViews>
    <sheetView zoomScale="85" zoomScaleNormal="85" workbookViewId="0">
      <selection activeCell="A105" sqref="A105:I107"/>
    </sheetView>
  </sheetViews>
  <sheetFormatPr defaultColWidth="9" defaultRowHeight="14.25"/>
  <cols>
    <col min="1" max="1" width="20.125" style="5" customWidth="1"/>
    <col min="2" max="2" width="11.5" style="5" customWidth="1"/>
    <col min="3" max="3" width="10.375" style="5" customWidth="1"/>
    <col min="4" max="4" width="15.75" style="5" customWidth="1"/>
    <col min="5" max="5" width="9.25" style="5" customWidth="1"/>
    <col min="6" max="6" width="12" style="5" customWidth="1"/>
    <col min="7" max="7" width="10.875" style="5" customWidth="1"/>
    <col min="8" max="8" width="10.125" style="5" customWidth="1"/>
    <col min="9" max="9" width="14" style="5" customWidth="1"/>
    <col min="10" max="10" width="16.375" style="5" customWidth="1"/>
    <col min="11" max="11" width="12.25" style="5" customWidth="1"/>
    <col min="12" max="12" width="4.75" style="5" customWidth="1"/>
    <col min="13" max="13" width="10.375" style="5" customWidth="1"/>
    <col min="14" max="14" width="6" style="5" customWidth="1"/>
    <col min="15" max="15" width="14.375" style="5" customWidth="1"/>
    <col min="16" max="16" width="4.125" style="5" customWidth="1"/>
    <col min="17" max="17" width="13.375" style="5" customWidth="1"/>
    <col min="18" max="18" width="5.625" style="5" customWidth="1"/>
    <col min="19" max="19" width="11.625" style="5" customWidth="1"/>
    <col min="20" max="23" width="9" style="5"/>
    <col min="24" max="27" width="9" style="281"/>
    <col min="28" max="16384" width="9" style="5"/>
  </cols>
  <sheetData>
    <row r="1" spans="1:36">
      <c r="A1" s="28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306"/>
      <c r="T1" s="2"/>
      <c r="U1" s="2"/>
      <c r="V1" s="2"/>
      <c r="W1" s="2"/>
      <c r="AB1" s="2"/>
      <c r="AC1" s="2"/>
      <c r="AD1" s="2"/>
      <c r="AE1" s="2"/>
      <c r="AF1" s="2"/>
      <c r="AG1" s="2"/>
      <c r="AH1" s="2"/>
      <c r="AI1" s="2"/>
      <c r="AJ1" s="2"/>
    </row>
    <row r="2" spans="1:36" ht="25.5">
      <c r="A2" s="360" t="s">
        <v>36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  <c r="S2" s="362"/>
      <c r="T2" s="2"/>
      <c r="U2" s="2"/>
      <c r="V2" s="2"/>
      <c r="W2" s="2"/>
      <c r="AB2" s="2"/>
      <c r="AC2" s="2"/>
      <c r="AD2" s="2"/>
      <c r="AE2" s="2"/>
      <c r="AF2" s="2"/>
      <c r="AG2" s="2"/>
      <c r="AH2" s="2"/>
      <c r="AI2" s="2"/>
      <c r="AJ2" s="2"/>
    </row>
    <row r="3" spans="1:36" s="3" customFormat="1">
      <c r="A3" s="283" t="s">
        <v>37</v>
      </c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307"/>
      <c r="X3" s="308"/>
      <c r="Y3" s="308"/>
      <c r="Z3" s="308"/>
      <c r="AA3" s="308"/>
    </row>
    <row r="4" spans="1:36" s="3" customFormat="1">
      <c r="A4" s="283" t="s">
        <v>1</v>
      </c>
      <c r="B4" s="283"/>
      <c r="C4" s="283" t="s">
        <v>27</v>
      </c>
      <c r="D4" s="283" t="s">
        <v>30</v>
      </c>
      <c r="E4" s="283" t="s">
        <v>31</v>
      </c>
      <c r="F4" s="283" t="s">
        <v>6</v>
      </c>
      <c r="G4" s="285" t="s">
        <v>32</v>
      </c>
      <c r="H4" s="283" t="s">
        <v>33</v>
      </c>
      <c r="I4" s="283" t="s">
        <v>2</v>
      </c>
      <c r="J4" s="283" t="s">
        <v>3</v>
      </c>
      <c r="K4" s="283" t="s">
        <v>4</v>
      </c>
      <c r="L4" s="283" t="s">
        <v>5</v>
      </c>
      <c r="M4" s="283" t="s">
        <v>6</v>
      </c>
      <c r="N4" s="291"/>
      <c r="O4" s="300" t="s">
        <v>8</v>
      </c>
      <c r="P4" s="283" t="s">
        <v>38</v>
      </c>
      <c r="Q4" s="300" t="s">
        <v>23</v>
      </c>
      <c r="R4" s="283" t="s">
        <v>39</v>
      </c>
      <c r="S4" s="287" t="s">
        <v>40</v>
      </c>
      <c r="X4" s="308"/>
      <c r="Y4" s="308"/>
      <c r="Z4" s="308"/>
      <c r="AA4" s="308"/>
    </row>
    <row r="5" spans="1:36" s="2" customFormat="1">
      <c r="A5" s="283" t="s">
        <v>41</v>
      </c>
      <c r="B5" s="284" t="s">
        <v>42</v>
      </c>
      <c r="C5" s="286">
        <v>745</v>
      </c>
      <c r="D5" s="283"/>
      <c r="E5" s="283"/>
      <c r="F5" s="283"/>
      <c r="G5" s="285"/>
      <c r="H5" s="283"/>
      <c r="I5" s="283">
        <v>440751</v>
      </c>
      <c r="J5" s="283">
        <v>455075</v>
      </c>
      <c r="K5" s="283">
        <f t="shared" ref="K5:K10" si="0">J5-I5</f>
        <v>14324</v>
      </c>
      <c r="L5" s="283">
        <v>1</v>
      </c>
      <c r="M5" s="283">
        <f>K5*L5</f>
        <v>14324</v>
      </c>
      <c r="N5" s="291">
        <v>1.03</v>
      </c>
      <c r="O5" s="300">
        <f t="shared" ref="O5:O11" si="1">N5*M5</f>
        <v>14753.72</v>
      </c>
      <c r="P5" s="283"/>
      <c r="Q5" s="300">
        <f t="shared" ref="Q5:Q11" si="2">H5+O5+P5</f>
        <v>14753.72</v>
      </c>
      <c r="R5" s="283">
        <v>1</v>
      </c>
      <c r="S5" s="287">
        <f t="shared" ref="S5:S11" si="3">Q5*R5</f>
        <v>14753.72</v>
      </c>
      <c r="X5" s="281"/>
      <c r="Y5" s="281"/>
      <c r="Z5" s="281"/>
      <c r="AA5" s="281"/>
    </row>
    <row r="6" spans="1:36" s="2" customFormat="1">
      <c r="A6" s="283" t="s">
        <v>43</v>
      </c>
      <c r="B6" s="284" t="s">
        <v>42</v>
      </c>
      <c r="C6" s="286">
        <v>766</v>
      </c>
      <c r="D6" s="283" t="s">
        <v>44</v>
      </c>
      <c r="E6" s="283"/>
      <c r="F6" s="283"/>
      <c r="G6" s="285"/>
      <c r="H6" s="283"/>
      <c r="I6" s="283">
        <v>1299</v>
      </c>
      <c r="J6" s="283">
        <v>1384</v>
      </c>
      <c r="K6" s="283">
        <f t="shared" si="0"/>
        <v>85</v>
      </c>
      <c r="L6" s="283">
        <v>1</v>
      </c>
      <c r="M6" s="283">
        <f>K6*L6</f>
        <v>85</v>
      </c>
      <c r="N6" s="291">
        <v>1.03</v>
      </c>
      <c r="O6" s="300">
        <f t="shared" si="1"/>
        <v>87.55</v>
      </c>
      <c r="P6" s="283"/>
      <c r="Q6" s="300">
        <f t="shared" si="2"/>
        <v>87.55</v>
      </c>
      <c r="R6" s="283">
        <v>1</v>
      </c>
      <c r="S6" s="287">
        <f t="shared" si="3"/>
        <v>87.55</v>
      </c>
      <c r="X6" s="281"/>
      <c r="Y6" s="281"/>
      <c r="Z6" s="281"/>
      <c r="AA6" s="281"/>
    </row>
    <row r="7" spans="1:36" s="2" customFormat="1">
      <c r="A7" s="283" t="s">
        <v>45</v>
      </c>
      <c r="B7" s="284" t="s">
        <v>42</v>
      </c>
      <c r="C7" s="286">
        <v>761</v>
      </c>
      <c r="D7" s="283"/>
      <c r="E7" s="283"/>
      <c r="F7" s="283"/>
      <c r="G7" s="285"/>
      <c r="H7" s="283"/>
      <c r="I7" s="283">
        <v>353942</v>
      </c>
      <c r="J7" s="283">
        <v>362496</v>
      </c>
      <c r="K7" s="283">
        <f t="shared" si="0"/>
        <v>8554</v>
      </c>
      <c r="L7" s="283">
        <v>1</v>
      </c>
      <c r="M7" s="283">
        <f>K7*L7</f>
        <v>8554</v>
      </c>
      <c r="N7" s="291">
        <v>1.03</v>
      </c>
      <c r="O7" s="300">
        <f t="shared" si="1"/>
        <v>8810.6200000000008</v>
      </c>
      <c r="P7" s="283"/>
      <c r="Q7" s="300">
        <f t="shared" si="2"/>
        <v>8810.6200000000008</v>
      </c>
      <c r="R7" s="283">
        <v>1</v>
      </c>
      <c r="S7" s="287">
        <f t="shared" si="3"/>
        <v>8810.6200000000008</v>
      </c>
      <c r="X7" s="281"/>
      <c r="Y7" s="281"/>
      <c r="Z7" s="281"/>
      <c r="AA7" s="281"/>
    </row>
    <row r="8" spans="1:36" s="2" customFormat="1">
      <c r="A8" s="283" t="s">
        <v>46</v>
      </c>
      <c r="B8" s="284" t="s">
        <v>42</v>
      </c>
      <c r="C8" s="286" t="s">
        <v>47</v>
      </c>
      <c r="D8" s="283" t="s">
        <v>48</v>
      </c>
      <c r="E8" s="283"/>
      <c r="F8" s="283"/>
      <c r="G8" s="285"/>
      <c r="H8" s="283"/>
      <c r="I8" s="283">
        <v>10827</v>
      </c>
      <c r="J8" s="283">
        <v>11712</v>
      </c>
      <c r="K8" s="283">
        <f t="shared" si="0"/>
        <v>885</v>
      </c>
      <c r="L8" s="283">
        <v>1</v>
      </c>
      <c r="M8" s="283">
        <f>L8*K8</f>
        <v>885</v>
      </c>
      <c r="N8" s="291">
        <v>1.03</v>
      </c>
      <c r="O8" s="300">
        <f t="shared" si="1"/>
        <v>911.55</v>
      </c>
      <c r="P8" s="283"/>
      <c r="Q8" s="300">
        <f t="shared" si="2"/>
        <v>911.55</v>
      </c>
      <c r="R8" s="283">
        <v>1</v>
      </c>
      <c r="S8" s="287">
        <f t="shared" si="3"/>
        <v>911.55</v>
      </c>
      <c r="X8" s="281"/>
      <c r="Y8" s="281"/>
      <c r="Z8" s="281"/>
      <c r="AA8" s="281"/>
    </row>
    <row r="9" spans="1:36" s="2" customFormat="1">
      <c r="A9" s="283" t="s">
        <v>49</v>
      </c>
      <c r="B9" s="284" t="s">
        <v>42</v>
      </c>
      <c r="C9" s="286">
        <v>809</v>
      </c>
      <c r="D9" s="283"/>
      <c r="E9" s="283"/>
      <c r="F9" s="283"/>
      <c r="G9" s="285"/>
      <c r="H9" s="283"/>
      <c r="I9" s="283">
        <v>11344</v>
      </c>
      <c r="J9" s="283">
        <v>12613</v>
      </c>
      <c r="K9" s="283">
        <f t="shared" si="0"/>
        <v>1269</v>
      </c>
      <c r="L9" s="283">
        <v>40</v>
      </c>
      <c r="M9" s="283">
        <f>L9*K9</f>
        <v>50760</v>
      </c>
      <c r="N9" s="291">
        <v>1.03</v>
      </c>
      <c r="O9" s="300">
        <f t="shared" si="1"/>
        <v>52282.8</v>
      </c>
      <c r="P9" s="283"/>
      <c r="Q9" s="300">
        <f t="shared" si="2"/>
        <v>52282.8</v>
      </c>
      <c r="R9" s="283">
        <v>1</v>
      </c>
      <c r="S9" s="287">
        <f t="shared" si="3"/>
        <v>52282.8</v>
      </c>
      <c r="X9" s="281"/>
      <c r="Y9" s="281"/>
      <c r="Z9" s="281"/>
      <c r="AA9" s="281"/>
    </row>
    <row r="10" spans="1:36" s="2" customFormat="1">
      <c r="A10" s="283" t="s">
        <v>50</v>
      </c>
      <c r="B10" s="284" t="s">
        <v>42</v>
      </c>
      <c r="C10" s="286">
        <v>807</v>
      </c>
      <c r="D10" s="283" t="s">
        <v>51</v>
      </c>
      <c r="E10" s="283"/>
      <c r="F10" s="283"/>
      <c r="G10" s="285"/>
      <c r="H10" s="283"/>
      <c r="I10" s="283">
        <v>17969</v>
      </c>
      <c r="J10" s="283">
        <v>18105</v>
      </c>
      <c r="K10" s="283">
        <f t="shared" si="0"/>
        <v>136</v>
      </c>
      <c r="L10" s="283">
        <v>50</v>
      </c>
      <c r="M10" s="283">
        <f>L10*K10</f>
        <v>6800</v>
      </c>
      <c r="N10" s="291">
        <v>1.03</v>
      </c>
      <c r="O10" s="300">
        <f t="shared" si="1"/>
        <v>7004</v>
      </c>
      <c r="P10" s="283"/>
      <c r="Q10" s="300">
        <f t="shared" si="2"/>
        <v>7004</v>
      </c>
      <c r="R10" s="283">
        <v>1</v>
      </c>
      <c r="S10" s="287">
        <f t="shared" si="3"/>
        <v>7004</v>
      </c>
      <c r="X10" s="281"/>
      <c r="Y10" s="281"/>
      <c r="Z10" s="281"/>
      <c r="AA10" s="281"/>
    </row>
    <row r="11" spans="1:36" s="2" customFormat="1">
      <c r="A11" s="283" t="s">
        <v>23</v>
      </c>
      <c r="B11" s="284"/>
      <c r="C11" s="284"/>
      <c r="D11" s="284"/>
      <c r="E11" s="284"/>
      <c r="F11" s="284"/>
      <c r="G11" s="284"/>
      <c r="H11" s="284"/>
      <c r="I11" s="284"/>
      <c r="J11" s="284"/>
      <c r="K11" s="284"/>
      <c r="L11" s="284"/>
      <c r="M11" s="283">
        <f>SUM(M5:M10)</f>
        <v>81408</v>
      </c>
      <c r="N11" s="301">
        <v>1.03</v>
      </c>
      <c r="O11" s="300">
        <f t="shared" si="1"/>
        <v>83850.240000000005</v>
      </c>
      <c r="P11" s="283"/>
      <c r="Q11" s="300">
        <f t="shared" si="2"/>
        <v>83850.240000000005</v>
      </c>
      <c r="R11" s="283">
        <v>1</v>
      </c>
      <c r="S11" s="287">
        <f t="shared" si="3"/>
        <v>83850.240000000005</v>
      </c>
      <c r="X11" s="281"/>
      <c r="Y11" s="281"/>
      <c r="Z11" s="281"/>
      <c r="AA11" s="281"/>
    </row>
    <row r="12" spans="1:36">
      <c r="A12" s="283"/>
      <c r="B12" s="284"/>
      <c r="C12" s="284"/>
      <c r="D12" s="284"/>
      <c r="E12" s="284"/>
      <c r="F12" s="284"/>
      <c r="G12" s="284"/>
      <c r="H12" s="284"/>
      <c r="I12" s="284"/>
      <c r="J12" s="284"/>
      <c r="K12" s="284"/>
      <c r="L12" s="284"/>
      <c r="M12" s="284"/>
      <c r="N12" s="284"/>
      <c r="O12" s="284"/>
      <c r="P12" s="284"/>
      <c r="Q12" s="284"/>
      <c r="R12" s="284"/>
      <c r="S12" s="307"/>
      <c r="T12" s="2"/>
      <c r="U12" s="2"/>
      <c r="V12" s="2"/>
      <c r="W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s="273" customFormat="1">
      <c r="A13" s="283" t="s">
        <v>1</v>
      </c>
      <c r="B13" s="283"/>
      <c r="C13" s="283"/>
      <c r="D13" s="283" t="s">
        <v>30</v>
      </c>
      <c r="E13" s="283" t="s">
        <v>31</v>
      </c>
      <c r="F13" s="283" t="s">
        <v>6</v>
      </c>
      <c r="G13" s="285" t="s">
        <v>32</v>
      </c>
      <c r="H13" s="283" t="s">
        <v>33</v>
      </c>
      <c r="I13" s="283" t="s">
        <v>2</v>
      </c>
      <c r="J13" s="283" t="s">
        <v>3</v>
      </c>
      <c r="K13" s="283" t="s">
        <v>4</v>
      </c>
      <c r="L13" s="283" t="s">
        <v>5</v>
      </c>
      <c r="M13" s="283" t="s">
        <v>6</v>
      </c>
      <c r="N13" s="291"/>
      <c r="O13" s="300" t="s">
        <v>8</v>
      </c>
      <c r="P13" s="283" t="s">
        <v>38</v>
      </c>
      <c r="Q13" s="300" t="s">
        <v>23</v>
      </c>
      <c r="R13" s="283" t="s">
        <v>39</v>
      </c>
      <c r="S13" s="287" t="s">
        <v>40</v>
      </c>
      <c r="T13" s="2"/>
      <c r="U13" s="2"/>
      <c r="V13" s="2"/>
      <c r="W13" s="2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</row>
    <row r="14" spans="1:36" s="273" customFormat="1">
      <c r="A14" s="283">
        <v>1184065001</v>
      </c>
      <c r="B14" s="283"/>
      <c r="C14" s="283"/>
      <c r="D14" s="283"/>
      <c r="E14" s="283"/>
      <c r="F14" s="283"/>
      <c r="G14" s="285"/>
      <c r="H14" s="283"/>
      <c r="I14" s="283"/>
      <c r="J14" s="283"/>
      <c r="K14" s="283"/>
      <c r="L14" s="283"/>
      <c r="M14" s="283"/>
      <c r="N14" s="291"/>
      <c r="O14" s="300"/>
      <c r="P14" s="283"/>
      <c r="Q14" s="300"/>
      <c r="R14" s="283"/>
      <c r="S14" s="287"/>
      <c r="T14" s="2"/>
      <c r="U14" s="2"/>
      <c r="V14" s="2"/>
      <c r="W14" s="2"/>
      <c r="X14" s="281"/>
      <c r="Y14" s="281"/>
      <c r="Z14" s="281"/>
      <c r="AA14" s="281"/>
      <c r="AB14" s="281"/>
      <c r="AC14" s="281"/>
      <c r="AD14" s="281"/>
      <c r="AE14" s="281"/>
      <c r="AF14" s="281"/>
      <c r="AG14" s="281"/>
      <c r="AH14" s="281"/>
    </row>
    <row r="15" spans="1:36" s="273" customFormat="1">
      <c r="A15" s="283" t="s">
        <v>52</v>
      </c>
      <c r="B15" s="283"/>
      <c r="C15" s="283">
        <v>450</v>
      </c>
      <c r="D15" s="283">
        <v>33720</v>
      </c>
      <c r="E15" s="283">
        <v>38610</v>
      </c>
      <c r="F15" s="283">
        <f>SUM(E15-D15)</f>
        <v>4890</v>
      </c>
      <c r="G15" s="285">
        <v>5</v>
      </c>
      <c r="H15" s="283">
        <f t="shared" ref="H15:H21" si="4">F15*G15</f>
        <v>24450</v>
      </c>
      <c r="I15" s="283">
        <v>32851</v>
      </c>
      <c r="J15" s="283">
        <v>34430</v>
      </c>
      <c r="K15" s="283">
        <f>J15-I15</f>
        <v>1579</v>
      </c>
      <c r="L15" s="283">
        <v>120</v>
      </c>
      <c r="M15" s="283">
        <f>L15*K15</f>
        <v>189480</v>
      </c>
      <c r="N15" s="291">
        <v>0.50029999999999997</v>
      </c>
      <c r="O15" s="300">
        <f>N15*M15</f>
        <v>94796.843999999997</v>
      </c>
      <c r="P15" s="283"/>
      <c r="Q15" s="300">
        <f>H15+O15+P15</f>
        <v>119246.844</v>
      </c>
      <c r="R15" s="283">
        <v>1</v>
      </c>
      <c r="S15" s="287">
        <f>Q15*R15</f>
        <v>119246.844</v>
      </c>
      <c r="T15" s="2"/>
      <c r="U15" s="2"/>
      <c r="V15" s="2"/>
      <c r="W15" s="2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  <c r="AH15" s="281"/>
    </row>
    <row r="16" spans="1:36" s="273" customFormat="1">
      <c r="A16" s="283"/>
      <c r="B16" s="283"/>
      <c r="C16" s="283"/>
      <c r="D16" s="283"/>
      <c r="E16" s="283"/>
      <c r="F16" s="283"/>
      <c r="G16" s="285"/>
      <c r="H16" s="283"/>
      <c r="I16" s="283"/>
      <c r="J16" s="283"/>
      <c r="K16" s="283"/>
      <c r="L16" s="283"/>
      <c r="M16" s="283"/>
      <c r="N16" s="291"/>
      <c r="O16" s="300"/>
      <c r="P16" s="283"/>
      <c r="Q16" s="300"/>
      <c r="R16" s="283"/>
      <c r="S16" s="287"/>
      <c r="T16" s="2"/>
      <c r="U16" s="2"/>
      <c r="V16" s="2"/>
      <c r="W16" s="2"/>
      <c r="X16" s="281"/>
      <c r="Y16" s="281"/>
      <c r="Z16" s="281"/>
      <c r="AA16" s="281"/>
      <c r="AB16" s="281"/>
      <c r="AC16" s="281"/>
      <c r="AD16" s="281"/>
      <c r="AE16" s="281"/>
      <c r="AF16" s="281"/>
      <c r="AG16" s="281"/>
      <c r="AH16" s="281"/>
    </row>
    <row r="17" spans="1:34" s="273" customFormat="1">
      <c r="A17" s="283" t="s">
        <v>53</v>
      </c>
      <c r="B17" s="283"/>
      <c r="C17" s="283">
        <v>441</v>
      </c>
      <c r="D17" s="283">
        <v>27328</v>
      </c>
      <c r="E17" s="283">
        <v>31295</v>
      </c>
      <c r="F17" s="283">
        <f>SUM(E17-D17)</f>
        <v>3967</v>
      </c>
      <c r="G17" s="285">
        <v>5</v>
      </c>
      <c r="H17" s="283">
        <f t="shared" si="4"/>
        <v>19835</v>
      </c>
      <c r="I17" s="283">
        <v>28645</v>
      </c>
      <c r="J17" s="283">
        <v>30779</v>
      </c>
      <c r="K17" s="283">
        <f>J17-I17</f>
        <v>2134</v>
      </c>
      <c r="L17" s="283">
        <v>40</v>
      </c>
      <c r="M17" s="283">
        <f>L17*K17</f>
        <v>85360</v>
      </c>
      <c r="N17" s="291">
        <v>0.50029999999999997</v>
      </c>
      <c r="O17" s="300">
        <f>N17*M17</f>
        <v>42705.608</v>
      </c>
      <c r="P17" s="283"/>
      <c r="Q17" s="300">
        <f>H18+O17+P17</f>
        <v>42705.608</v>
      </c>
      <c r="R17" s="283">
        <v>1</v>
      </c>
      <c r="S17" s="287">
        <f>Q17*R17</f>
        <v>42705.608</v>
      </c>
      <c r="T17" s="2"/>
      <c r="U17" s="2"/>
      <c r="V17" s="2"/>
      <c r="W17" s="2"/>
      <c r="X17" s="281"/>
      <c r="Y17" s="281"/>
      <c r="Z17" s="281"/>
      <c r="AA17" s="281"/>
      <c r="AB17" s="281"/>
      <c r="AC17" s="281"/>
      <c r="AD17" s="281"/>
      <c r="AE17" s="281"/>
      <c r="AF17" s="281"/>
      <c r="AG17" s="281"/>
      <c r="AH17" s="281"/>
    </row>
    <row r="18" spans="1:34" s="273" customFormat="1">
      <c r="A18" s="283"/>
      <c r="B18" s="283"/>
      <c r="C18" s="283"/>
      <c r="D18" s="283"/>
      <c r="E18" s="283"/>
      <c r="F18" s="283"/>
      <c r="G18" s="285"/>
      <c r="H18" s="283"/>
      <c r="I18" s="289"/>
      <c r="J18" s="289"/>
      <c r="K18" s="289"/>
      <c r="L18" s="289"/>
      <c r="M18" s="289"/>
      <c r="N18" s="289"/>
      <c r="O18" s="289"/>
      <c r="P18" s="289"/>
      <c r="Q18" s="289"/>
      <c r="R18" s="289"/>
      <c r="S18" s="289"/>
      <c r="T18" s="2"/>
      <c r="U18" s="2"/>
      <c r="V18" s="2"/>
      <c r="W18" s="2"/>
      <c r="X18" s="281"/>
      <c r="Y18" s="281"/>
      <c r="Z18" s="281"/>
      <c r="AA18" s="281"/>
      <c r="AB18" s="281"/>
      <c r="AC18" s="281"/>
      <c r="AD18" s="281"/>
      <c r="AE18" s="281"/>
      <c r="AF18" s="281"/>
      <c r="AG18" s="281"/>
      <c r="AH18" s="281"/>
    </row>
    <row r="19" spans="1:34" s="273" customFormat="1">
      <c r="A19" s="283" t="s">
        <v>54</v>
      </c>
      <c r="B19" s="283"/>
      <c r="C19" s="283">
        <v>448</v>
      </c>
      <c r="D19" s="283">
        <v>11412</v>
      </c>
      <c r="E19" s="283">
        <v>13214</v>
      </c>
      <c r="F19" s="283">
        <f>SUM(E19-D19)</f>
        <v>1802</v>
      </c>
      <c r="G19" s="285">
        <v>5</v>
      </c>
      <c r="H19" s="283">
        <f t="shared" si="4"/>
        <v>9010</v>
      </c>
      <c r="I19" s="283">
        <v>15753</v>
      </c>
      <c r="J19" s="283">
        <v>17160</v>
      </c>
      <c r="K19" s="283">
        <f>J19-I19</f>
        <v>1407</v>
      </c>
      <c r="L19" s="283">
        <v>50</v>
      </c>
      <c r="M19" s="283">
        <f>L19*K19</f>
        <v>70350</v>
      </c>
      <c r="N19" s="291">
        <v>0.50029999999999997</v>
      </c>
      <c r="O19" s="300">
        <f>N19*M19</f>
        <v>35196.105000000003</v>
      </c>
      <c r="P19" s="283"/>
      <c r="Q19" s="300">
        <f>H19+O19+P19</f>
        <v>44206.105000000003</v>
      </c>
      <c r="R19" s="283">
        <v>1</v>
      </c>
      <c r="S19" s="287">
        <f>Q19*R19</f>
        <v>44206.105000000003</v>
      </c>
      <c r="T19" s="2"/>
      <c r="U19" s="2"/>
      <c r="V19" s="2"/>
      <c r="W19" s="2"/>
      <c r="X19" s="281"/>
      <c r="Y19" s="281"/>
      <c r="Z19" s="281"/>
      <c r="AA19" s="281"/>
      <c r="AB19" s="281"/>
      <c r="AC19" s="281"/>
      <c r="AD19" s="281"/>
      <c r="AE19" s="281"/>
      <c r="AF19" s="281"/>
      <c r="AG19" s="281"/>
      <c r="AH19" s="281"/>
    </row>
    <row r="20" spans="1:34" s="273" customFormat="1">
      <c r="A20" s="283"/>
      <c r="B20" s="283"/>
      <c r="C20" s="283"/>
      <c r="D20" s="283"/>
      <c r="E20" s="283"/>
      <c r="F20" s="283"/>
      <c r="G20" s="285"/>
      <c r="H20" s="283"/>
      <c r="I20" s="283"/>
      <c r="J20" s="283"/>
      <c r="K20" s="283"/>
      <c r="L20" s="283"/>
      <c r="M20" s="283"/>
      <c r="N20" s="291"/>
      <c r="O20" s="300"/>
      <c r="P20" s="283"/>
      <c r="Q20" s="300"/>
      <c r="R20" s="283"/>
      <c r="S20" s="287"/>
      <c r="T20" s="2"/>
      <c r="U20" s="2"/>
      <c r="V20" s="2"/>
      <c r="W20" s="2"/>
      <c r="X20" s="281"/>
      <c r="Y20" s="281"/>
      <c r="Z20" s="281"/>
      <c r="AA20" s="281"/>
      <c r="AB20" s="281"/>
      <c r="AC20" s="281"/>
      <c r="AD20" s="281"/>
      <c r="AE20" s="281"/>
      <c r="AF20" s="281"/>
      <c r="AG20" s="281"/>
      <c r="AH20" s="281"/>
    </row>
    <row r="21" spans="1:34" s="273" customFormat="1">
      <c r="A21" s="283" t="s">
        <v>23</v>
      </c>
      <c r="B21" s="283"/>
      <c r="C21" s="283"/>
      <c r="D21" s="283"/>
      <c r="E21" s="283"/>
      <c r="F21" s="283">
        <f>SUM(F15:F20)</f>
        <v>10659</v>
      </c>
      <c r="G21" s="285">
        <v>5</v>
      </c>
      <c r="H21" s="283">
        <f t="shared" si="4"/>
        <v>53295</v>
      </c>
      <c r="I21" s="283"/>
      <c r="J21" s="283"/>
      <c r="K21" s="283"/>
      <c r="L21" s="283"/>
      <c r="M21" s="283">
        <f>SUM(M15:M20)</f>
        <v>345190</v>
      </c>
      <c r="N21" s="291">
        <v>0.50029999999999997</v>
      </c>
      <c r="O21" s="300">
        <f>M21*N21</f>
        <v>172698.557</v>
      </c>
      <c r="P21" s="283"/>
      <c r="Q21" s="300">
        <f>H21+O21+P21</f>
        <v>225993.557</v>
      </c>
      <c r="R21" s="283">
        <v>1</v>
      </c>
      <c r="S21" s="287">
        <f>Q21*R21</f>
        <v>225993.557</v>
      </c>
      <c r="T21" s="2"/>
      <c r="U21" s="2"/>
      <c r="V21" s="2"/>
      <c r="W21" s="2"/>
      <c r="X21" s="281"/>
      <c r="Y21" s="281"/>
      <c r="Z21" s="281"/>
      <c r="AA21" s="281"/>
      <c r="AB21" s="281"/>
      <c r="AC21" s="281"/>
      <c r="AD21" s="281"/>
      <c r="AE21" s="281"/>
      <c r="AF21" s="281"/>
      <c r="AG21" s="281"/>
      <c r="AH21" s="281"/>
    </row>
    <row r="22" spans="1:34" s="2" customFormat="1">
      <c r="A22" s="283"/>
      <c r="B22" s="283"/>
      <c r="C22" s="283"/>
      <c r="D22" s="283"/>
      <c r="E22" s="283"/>
      <c r="F22" s="283"/>
      <c r="G22" s="285"/>
      <c r="H22" s="283"/>
      <c r="I22" s="283"/>
      <c r="J22" s="283"/>
      <c r="K22" s="283"/>
      <c r="L22" s="283"/>
      <c r="M22" s="283"/>
      <c r="N22" s="291"/>
      <c r="O22" s="300"/>
      <c r="P22" s="283"/>
      <c r="Q22" s="300"/>
      <c r="R22" s="283"/>
      <c r="S22" s="287"/>
      <c r="X22" s="281"/>
      <c r="Y22" s="281"/>
      <c r="Z22" s="281"/>
      <c r="AA22" s="281"/>
      <c r="AB22" s="281"/>
      <c r="AC22" s="281"/>
      <c r="AD22" s="281"/>
      <c r="AE22" s="281"/>
      <c r="AF22" s="281"/>
      <c r="AG22" s="281"/>
      <c r="AH22" s="281"/>
    </row>
    <row r="23" spans="1:34" s="2" customFormat="1">
      <c r="A23" s="284" t="s">
        <v>55</v>
      </c>
      <c r="B23" s="284" t="s">
        <v>56</v>
      </c>
      <c r="C23" s="283"/>
      <c r="D23" s="283">
        <v>31577</v>
      </c>
      <c r="E23" s="283">
        <v>31619</v>
      </c>
      <c r="F23" s="283">
        <f>SUM(E23-D23)</f>
        <v>42</v>
      </c>
      <c r="G23" s="287">
        <v>9.5</v>
      </c>
      <c r="H23" s="288">
        <f>F23*G23</f>
        <v>399</v>
      </c>
      <c r="I23" s="283"/>
      <c r="J23" s="283"/>
      <c r="K23" s="283"/>
      <c r="L23" s="283"/>
      <c r="M23" s="283"/>
      <c r="N23" s="291"/>
      <c r="O23" s="300"/>
      <c r="P23" s="283"/>
      <c r="Q23" s="300">
        <f>H23+O23+P23</f>
        <v>399</v>
      </c>
      <c r="R23" s="283">
        <v>1</v>
      </c>
      <c r="S23" s="287">
        <f>Q23*R23</f>
        <v>399</v>
      </c>
      <c r="X23" s="281"/>
      <c r="Y23" s="281"/>
      <c r="Z23" s="281"/>
      <c r="AA23" s="281"/>
      <c r="AB23" s="281"/>
      <c r="AC23" s="281"/>
      <c r="AD23" s="281"/>
      <c r="AE23" s="281"/>
      <c r="AF23" s="281"/>
      <c r="AG23" s="281"/>
      <c r="AH23" s="281"/>
    </row>
    <row r="24" spans="1:34" s="2" customFormat="1">
      <c r="A24" s="284"/>
      <c r="B24" s="284"/>
      <c r="C24" s="283"/>
      <c r="D24" s="283"/>
      <c r="E24" s="283"/>
      <c r="F24" s="283"/>
      <c r="G24" s="287"/>
      <c r="H24" s="288"/>
      <c r="I24" s="283"/>
      <c r="J24" s="283"/>
      <c r="K24" s="283"/>
      <c r="L24" s="283"/>
      <c r="M24" s="283"/>
      <c r="N24" s="291"/>
      <c r="O24" s="300"/>
      <c r="P24" s="283"/>
      <c r="Q24" s="300"/>
      <c r="R24" s="283"/>
      <c r="S24" s="287"/>
      <c r="X24" s="281"/>
      <c r="Y24" s="281"/>
      <c r="Z24" s="281"/>
      <c r="AA24" s="281"/>
      <c r="AB24" s="281"/>
      <c r="AC24" s="281"/>
      <c r="AD24" s="281"/>
      <c r="AE24" s="281"/>
      <c r="AF24" s="281"/>
      <c r="AG24" s="281"/>
      <c r="AH24" s="281"/>
    </row>
    <row r="25" spans="1:34" s="2" customFormat="1">
      <c r="A25" s="283" t="s">
        <v>1</v>
      </c>
      <c r="B25" s="283"/>
      <c r="C25" s="283"/>
      <c r="D25" s="283" t="s">
        <v>31</v>
      </c>
      <c r="E25" s="283" t="s">
        <v>31</v>
      </c>
      <c r="F25" s="283" t="s">
        <v>6</v>
      </c>
      <c r="G25" s="285" t="s">
        <v>32</v>
      </c>
      <c r="H25" s="283" t="s">
        <v>33</v>
      </c>
      <c r="I25" s="283" t="s">
        <v>3</v>
      </c>
      <c r="J25" s="283" t="s">
        <v>3</v>
      </c>
      <c r="K25" s="283" t="s">
        <v>4</v>
      </c>
      <c r="L25" s="283" t="s">
        <v>5</v>
      </c>
      <c r="M25" s="283" t="s">
        <v>6</v>
      </c>
      <c r="N25" s="291"/>
      <c r="O25" s="300" t="s">
        <v>8</v>
      </c>
      <c r="P25" s="283" t="s">
        <v>38</v>
      </c>
      <c r="Q25" s="300" t="s">
        <v>23</v>
      </c>
      <c r="R25" s="283" t="s">
        <v>39</v>
      </c>
      <c r="S25" s="287" t="s">
        <v>40</v>
      </c>
      <c r="X25" s="281"/>
      <c r="Y25" s="281"/>
      <c r="Z25" s="281"/>
      <c r="AA25" s="281"/>
      <c r="AB25" s="281"/>
      <c r="AC25" s="281"/>
      <c r="AD25" s="281"/>
      <c r="AE25" s="281"/>
      <c r="AF25" s="281"/>
      <c r="AG25" s="281"/>
      <c r="AH25" s="281"/>
    </row>
    <row r="26" spans="1:34" s="273" customFormat="1">
      <c r="A26" s="284" t="s">
        <v>57</v>
      </c>
      <c r="B26" s="284"/>
      <c r="C26" s="283">
        <v>728</v>
      </c>
      <c r="D26" s="283">
        <v>1746</v>
      </c>
      <c r="E26" s="283">
        <v>2030</v>
      </c>
      <c r="F26" s="283">
        <f>SUM(E26-D26)</f>
        <v>284</v>
      </c>
      <c r="G26" s="285">
        <v>5</v>
      </c>
      <c r="H26" s="283">
        <f>F26*G26</f>
        <v>1420</v>
      </c>
      <c r="I26" s="283">
        <v>63132</v>
      </c>
      <c r="J26" s="283">
        <v>67100</v>
      </c>
      <c r="K26" s="283">
        <f>J26-I26</f>
        <v>3968</v>
      </c>
      <c r="L26" s="283">
        <v>1</v>
      </c>
      <c r="M26" s="283">
        <f>L26*K26</f>
        <v>3968</v>
      </c>
      <c r="N26" s="291">
        <v>0.50029999999999997</v>
      </c>
      <c r="O26" s="300">
        <f>N26*M26</f>
        <v>1985.1904</v>
      </c>
      <c r="P26" s="283"/>
      <c r="Q26" s="300">
        <f>H26+O26+P26</f>
        <v>3405.1904</v>
      </c>
      <c r="R26" s="283">
        <v>1</v>
      </c>
      <c r="S26" s="287">
        <f>Q26*R26</f>
        <v>3405.1904</v>
      </c>
      <c r="T26" s="2"/>
      <c r="U26" s="2"/>
      <c r="V26" s="2"/>
      <c r="W26" s="2"/>
      <c r="X26" s="281"/>
      <c r="Y26" s="281"/>
      <c r="Z26" s="281"/>
      <c r="AA26" s="281"/>
      <c r="AB26" s="281"/>
      <c r="AC26" s="281"/>
      <c r="AD26" s="281"/>
      <c r="AE26" s="281"/>
      <c r="AF26" s="281"/>
      <c r="AG26" s="281"/>
      <c r="AH26" s="281"/>
    </row>
    <row r="27" spans="1:34" s="273" customFormat="1">
      <c r="A27" s="284"/>
      <c r="B27" s="284"/>
      <c r="C27" s="283"/>
      <c r="D27" s="283"/>
      <c r="E27" s="283"/>
      <c r="F27" s="283"/>
      <c r="G27" s="285"/>
      <c r="H27" s="283"/>
      <c r="I27" s="283"/>
      <c r="J27" s="283"/>
      <c r="K27" s="283"/>
      <c r="L27" s="283"/>
      <c r="M27" s="283"/>
      <c r="N27" s="291"/>
      <c r="O27" s="300"/>
      <c r="P27" s="283"/>
      <c r="Q27" s="300"/>
      <c r="R27" s="283"/>
      <c r="S27" s="287"/>
      <c r="T27" s="2"/>
      <c r="U27" s="2"/>
      <c r="V27" s="2"/>
      <c r="W27" s="2"/>
      <c r="X27" s="281"/>
      <c r="Y27" s="281"/>
      <c r="Z27" s="281"/>
      <c r="AA27" s="281"/>
      <c r="AB27" s="281"/>
      <c r="AC27" s="281"/>
      <c r="AD27" s="281"/>
      <c r="AE27" s="281"/>
      <c r="AF27" s="281"/>
      <c r="AG27" s="281"/>
      <c r="AH27" s="281"/>
    </row>
    <row r="28" spans="1:34" s="273" customFormat="1">
      <c r="A28" s="284" t="s">
        <v>58</v>
      </c>
      <c r="B28" s="284"/>
      <c r="C28" s="284">
        <v>727</v>
      </c>
      <c r="D28" s="284"/>
      <c r="E28" s="284"/>
      <c r="F28" s="283"/>
      <c r="G28" s="285"/>
      <c r="H28" s="283"/>
      <c r="I28" s="283">
        <v>102531</v>
      </c>
      <c r="J28" s="283">
        <v>113167</v>
      </c>
      <c r="K28" s="283">
        <f>J28-I28</f>
        <v>10636</v>
      </c>
      <c r="L28" s="283">
        <v>1</v>
      </c>
      <c r="M28" s="283">
        <f>L28*K28</f>
        <v>10636</v>
      </c>
      <c r="N28" s="291">
        <v>0.50329999999999997</v>
      </c>
      <c r="O28" s="300">
        <f>N28*M28</f>
        <v>5353.0987999999998</v>
      </c>
      <c r="P28" s="283"/>
      <c r="Q28" s="300">
        <f>H28+O28+P28</f>
        <v>5353.0987999999998</v>
      </c>
      <c r="R28" s="283">
        <v>1</v>
      </c>
      <c r="S28" s="287">
        <f>Q28*R28</f>
        <v>5353.0987999999998</v>
      </c>
      <c r="T28" s="2"/>
      <c r="U28" s="2"/>
      <c r="V28" s="2"/>
      <c r="W28" s="2"/>
      <c r="X28" s="281"/>
      <c r="Y28" s="281"/>
      <c r="Z28" s="281"/>
      <c r="AA28" s="281"/>
      <c r="AB28" s="281"/>
      <c r="AC28" s="281"/>
      <c r="AD28" s="281"/>
      <c r="AE28" s="281"/>
      <c r="AF28" s="281"/>
      <c r="AG28" s="281"/>
      <c r="AH28" s="281"/>
    </row>
    <row r="29" spans="1:34" s="273" customFormat="1">
      <c r="A29" s="284" t="s">
        <v>23</v>
      </c>
      <c r="B29" s="284"/>
      <c r="C29" s="284"/>
      <c r="D29" s="284"/>
      <c r="E29" s="284"/>
      <c r="F29" s="283">
        <f>SUM(F26:F28)</f>
        <v>284</v>
      </c>
      <c r="G29" s="285"/>
      <c r="H29" s="283">
        <f>SUM(H26:H28)</f>
        <v>1420</v>
      </c>
      <c r="I29" s="283"/>
      <c r="J29" s="283"/>
      <c r="K29" s="283">
        <f>M29*L29</f>
        <v>14604</v>
      </c>
      <c r="L29" s="283">
        <v>1</v>
      </c>
      <c r="M29" s="283">
        <f>SUM(M26:M28)</f>
        <v>14604</v>
      </c>
      <c r="N29" s="291">
        <v>0.50029999999999997</v>
      </c>
      <c r="O29" s="300">
        <f>M29*N29</f>
        <v>7306.3811999999998</v>
      </c>
      <c r="P29" s="283"/>
      <c r="Q29" s="300">
        <f>SUM(Q26:Q28)</f>
        <v>8758.2891999999993</v>
      </c>
      <c r="R29" s="283">
        <v>0.33</v>
      </c>
      <c r="S29" s="287">
        <f>R29*Q29</f>
        <v>2890.2354359999999</v>
      </c>
      <c r="T29" s="2"/>
      <c r="U29" s="2"/>
      <c r="V29" s="2"/>
      <c r="W29" s="2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281"/>
    </row>
    <row r="30" spans="1:34" s="273" customFormat="1">
      <c r="A30" s="284" t="s">
        <v>59</v>
      </c>
      <c r="B30" s="284"/>
      <c r="C30" s="284"/>
      <c r="D30" s="284"/>
      <c r="E30" s="284"/>
      <c r="F30" s="283"/>
      <c r="G30" s="285"/>
      <c r="H30" s="283"/>
      <c r="I30" s="283"/>
      <c r="J30" s="283"/>
      <c r="K30" s="283"/>
      <c r="L30" s="283">
        <v>0.5</v>
      </c>
      <c r="M30" s="302">
        <f>K29*L30</f>
        <v>7302</v>
      </c>
      <c r="N30" s="291"/>
      <c r="O30" s="300"/>
      <c r="P30" s="283"/>
      <c r="Q30" s="300"/>
      <c r="R30" s="283"/>
      <c r="S30" s="287"/>
      <c r="T30" s="2"/>
      <c r="U30" s="2"/>
      <c r="V30" s="2"/>
      <c r="W30" s="2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</row>
    <row r="31" spans="1:34" s="273" customFormat="1">
      <c r="A31" s="289"/>
      <c r="B31" s="284"/>
      <c r="C31" s="284"/>
      <c r="D31" s="284"/>
      <c r="E31" s="284"/>
      <c r="F31" s="283"/>
      <c r="G31" s="285"/>
      <c r="H31" s="283"/>
      <c r="I31" s="283"/>
      <c r="J31" s="283"/>
      <c r="K31" s="283"/>
      <c r="L31" s="283"/>
      <c r="M31" s="283"/>
      <c r="N31" s="291"/>
      <c r="O31" s="300"/>
      <c r="P31" s="283"/>
      <c r="Q31" s="300"/>
      <c r="R31" s="283"/>
      <c r="S31" s="287"/>
      <c r="T31" s="2"/>
      <c r="U31" s="2"/>
      <c r="V31" s="2"/>
      <c r="W31" s="2"/>
      <c r="X31" s="281"/>
      <c r="Y31" s="281"/>
      <c r="Z31" s="281"/>
      <c r="AA31" s="281"/>
      <c r="AB31" s="281"/>
      <c r="AC31" s="281"/>
      <c r="AD31" s="281"/>
      <c r="AE31" s="281"/>
      <c r="AF31" s="281"/>
      <c r="AG31" s="281"/>
      <c r="AH31" s="281"/>
    </row>
    <row r="32" spans="1:34" s="273" customFormat="1">
      <c r="A32" s="284" t="s">
        <v>60</v>
      </c>
      <c r="B32" s="283"/>
      <c r="C32" s="290"/>
      <c r="D32" s="290">
        <v>1100005007</v>
      </c>
      <c r="E32" s="284"/>
      <c r="F32" s="283">
        <f>F29*R29</f>
        <v>93.72</v>
      </c>
      <c r="G32" s="285">
        <v>5</v>
      </c>
      <c r="H32" s="283">
        <f>F32*G32</f>
        <v>468.6</v>
      </c>
      <c r="I32" s="283"/>
      <c r="J32" s="283"/>
      <c r="K32" s="283"/>
      <c r="L32" s="283"/>
      <c r="M32" s="283">
        <f>M30</f>
        <v>7302</v>
      </c>
      <c r="N32" s="291">
        <v>0.50029999999999997</v>
      </c>
      <c r="O32" s="300">
        <f>M32*N32</f>
        <v>3653.1905999999999</v>
      </c>
      <c r="P32" s="283"/>
      <c r="Q32" s="300"/>
      <c r="R32" s="283"/>
      <c r="S32" s="287">
        <f>O32+H32</f>
        <v>4121.7906000000003</v>
      </c>
      <c r="T32" s="2"/>
      <c r="U32" s="2"/>
      <c r="V32" s="2"/>
      <c r="W32" s="2"/>
      <c r="X32" s="281"/>
      <c r="Y32" s="281"/>
      <c r="Z32" s="281"/>
      <c r="AA32" s="281"/>
      <c r="AB32" s="281"/>
      <c r="AC32" s="281"/>
      <c r="AD32" s="281"/>
      <c r="AE32" s="281"/>
      <c r="AF32" s="281"/>
      <c r="AG32" s="281"/>
      <c r="AH32" s="281"/>
    </row>
    <row r="33" spans="1:37" s="273" customFormat="1">
      <c r="A33" s="284"/>
      <c r="B33" s="284"/>
      <c r="C33" s="284"/>
      <c r="D33" s="284"/>
      <c r="E33" s="284"/>
      <c r="F33" s="283"/>
      <c r="G33" s="287"/>
      <c r="H33" s="283"/>
      <c r="I33" s="283"/>
      <c r="J33" s="283"/>
      <c r="K33" s="283"/>
      <c r="L33" s="283"/>
      <c r="M33" s="283"/>
      <c r="N33" s="291"/>
      <c r="O33" s="300"/>
      <c r="P33" s="283"/>
      <c r="Q33" s="300"/>
      <c r="R33" s="283"/>
      <c r="S33" s="287"/>
      <c r="T33" s="2"/>
      <c r="U33" s="2"/>
      <c r="V33" s="2"/>
      <c r="W33" s="2"/>
      <c r="X33" s="281"/>
      <c r="Y33" s="281"/>
      <c r="Z33" s="281"/>
      <c r="AA33" s="281"/>
      <c r="AB33" s="281"/>
      <c r="AC33" s="281"/>
      <c r="AD33" s="281"/>
      <c r="AE33" s="281"/>
      <c r="AF33" s="281"/>
      <c r="AG33" s="281"/>
      <c r="AH33" s="281"/>
    </row>
    <row r="34" spans="1:37" s="273" customFormat="1">
      <c r="A34" s="284" t="s">
        <v>61</v>
      </c>
      <c r="B34" s="284"/>
      <c r="C34" s="283"/>
      <c r="D34" s="283">
        <v>1188020001</v>
      </c>
      <c r="E34" s="284"/>
      <c r="F34" s="283">
        <f>F29*R29</f>
        <v>93.72</v>
      </c>
      <c r="G34" s="285">
        <v>5</v>
      </c>
      <c r="H34" s="283">
        <f>F34*G34</f>
        <v>468.6</v>
      </c>
      <c r="I34" s="283"/>
      <c r="J34" s="283"/>
      <c r="K34" s="283"/>
      <c r="L34" s="283"/>
      <c r="M34" s="283">
        <f>M30</f>
        <v>7302</v>
      </c>
      <c r="N34" s="291">
        <v>0.50029999999999997</v>
      </c>
      <c r="O34" s="300">
        <f>M34*N34</f>
        <v>3653.1905999999999</v>
      </c>
      <c r="P34" s="283"/>
      <c r="Q34" s="300"/>
      <c r="R34" s="283"/>
      <c r="S34" s="287">
        <f>O34+H34</f>
        <v>4121.7906000000003</v>
      </c>
      <c r="T34" s="2"/>
      <c r="U34" s="2"/>
      <c r="V34" s="2"/>
      <c r="W34" s="2"/>
      <c r="X34" s="281"/>
      <c r="Y34" s="281"/>
      <c r="Z34" s="281"/>
      <c r="AA34" s="281"/>
      <c r="AB34" s="281"/>
      <c r="AC34" s="281"/>
      <c r="AD34" s="281"/>
      <c r="AE34" s="281"/>
      <c r="AF34" s="281"/>
      <c r="AG34" s="281"/>
      <c r="AH34" s="281"/>
    </row>
    <row r="35" spans="1:37" s="273" customFormat="1">
      <c r="A35" s="289"/>
      <c r="B35" s="289"/>
      <c r="C35" s="289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"/>
      <c r="U35" s="2"/>
      <c r="V35" s="2"/>
      <c r="W35" s="2"/>
      <c r="X35" s="281"/>
      <c r="Y35" s="281"/>
      <c r="Z35" s="281"/>
      <c r="AA35" s="281"/>
      <c r="AB35" s="281"/>
      <c r="AC35" s="281"/>
      <c r="AD35" s="281"/>
      <c r="AE35" s="281"/>
      <c r="AF35" s="281"/>
      <c r="AG35" s="281"/>
      <c r="AH35" s="281"/>
    </row>
    <row r="36" spans="1:37" s="273" customFormat="1">
      <c r="A36" s="284" t="s">
        <v>62</v>
      </c>
      <c r="B36" s="284"/>
      <c r="C36" s="284"/>
      <c r="D36" s="284"/>
      <c r="E36" s="284"/>
      <c r="F36" s="283">
        <f>F34</f>
        <v>93.72</v>
      </c>
      <c r="G36" s="285">
        <v>5</v>
      </c>
      <c r="H36" s="283">
        <f>F36*G36</f>
        <v>468.6</v>
      </c>
      <c r="I36" s="283">
        <v>48178</v>
      </c>
      <c r="J36" s="283">
        <v>56861</v>
      </c>
      <c r="K36" s="283">
        <f>J36-I36</f>
        <v>8683</v>
      </c>
      <c r="L36" s="283">
        <v>1</v>
      </c>
      <c r="M36" s="283">
        <f>L36*K36</f>
        <v>8683</v>
      </c>
      <c r="N36" s="291">
        <v>0.50029999999999997</v>
      </c>
      <c r="O36" s="300">
        <f>N36*M36</f>
        <v>4344.1049000000003</v>
      </c>
      <c r="P36" s="283"/>
      <c r="Q36" s="300">
        <f>H36+O36+P36</f>
        <v>4812.7048999999997</v>
      </c>
      <c r="R36" s="283">
        <v>1</v>
      </c>
      <c r="S36" s="287">
        <f>Q36*R36</f>
        <v>4812.7048999999997</v>
      </c>
      <c r="T36" s="2"/>
      <c r="U36" s="2"/>
      <c r="V36" s="2"/>
      <c r="W36" s="2"/>
      <c r="X36" s="281"/>
      <c r="Y36" s="281"/>
      <c r="Z36" s="281"/>
      <c r="AA36" s="281"/>
      <c r="AB36" s="281"/>
      <c r="AC36" s="281"/>
      <c r="AD36" s="281"/>
      <c r="AE36" s="281"/>
      <c r="AF36" s="281"/>
      <c r="AG36" s="281"/>
      <c r="AH36" s="281"/>
    </row>
    <row r="37" spans="1:37" ht="25.5">
      <c r="A37" s="360" t="s">
        <v>36</v>
      </c>
      <c r="B37" s="361"/>
      <c r="C37" s="361"/>
      <c r="D37" s="361"/>
      <c r="E37" s="361"/>
      <c r="F37" s="361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2"/>
      <c r="T37" s="2"/>
      <c r="U37" s="2"/>
      <c r="V37" s="2"/>
      <c r="W37" s="2"/>
      <c r="AB37" s="281"/>
      <c r="AC37" s="281"/>
      <c r="AD37" s="281"/>
      <c r="AE37" s="281"/>
      <c r="AF37" s="281"/>
      <c r="AG37" s="281"/>
      <c r="AH37" s="281"/>
      <c r="AI37" s="2"/>
      <c r="AJ37" s="2"/>
    </row>
    <row r="38" spans="1:37" ht="15" customHeight="1">
      <c r="A38" s="283" t="s">
        <v>1</v>
      </c>
      <c r="B38" s="283"/>
      <c r="C38" s="283"/>
      <c r="D38" s="283" t="s">
        <v>30</v>
      </c>
      <c r="E38" s="283" t="s">
        <v>31</v>
      </c>
      <c r="F38" s="283" t="s">
        <v>6</v>
      </c>
      <c r="G38" s="285" t="s">
        <v>32</v>
      </c>
      <c r="H38" s="283" t="s">
        <v>33</v>
      </c>
      <c r="I38" s="283" t="s">
        <v>2</v>
      </c>
      <c r="J38" s="283" t="s">
        <v>3</v>
      </c>
      <c r="K38" s="283" t="s">
        <v>4</v>
      </c>
      <c r="L38" s="283" t="s">
        <v>5</v>
      </c>
      <c r="M38" s="283" t="s">
        <v>6</v>
      </c>
      <c r="N38" s="291"/>
      <c r="O38" s="300" t="s">
        <v>8</v>
      </c>
      <c r="P38" s="283"/>
      <c r="Q38" s="300"/>
      <c r="R38" s="283"/>
      <c r="S38" s="287"/>
      <c r="T38" s="2"/>
      <c r="U38" s="2"/>
      <c r="V38" s="2"/>
      <c r="W38" s="2"/>
      <c r="AB38" s="2"/>
      <c r="AC38" s="2"/>
      <c r="AD38" s="2"/>
      <c r="AE38" s="2"/>
      <c r="AF38" s="2"/>
      <c r="AG38" s="2"/>
      <c r="AH38" s="2"/>
      <c r="AI38" s="2"/>
      <c r="AJ38" s="2"/>
    </row>
    <row r="39" spans="1:37" s="2" customFormat="1">
      <c r="A39" s="15" t="s">
        <v>63</v>
      </c>
      <c r="B39" s="15" t="s">
        <v>64</v>
      </c>
      <c r="C39" s="6">
        <v>819</v>
      </c>
      <c r="D39" s="6">
        <v>10555</v>
      </c>
      <c r="E39" s="6">
        <v>11841</v>
      </c>
      <c r="F39" s="6">
        <f>SUM(E39-D39)</f>
        <v>1286</v>
      </c>
      <c r="G39" s="9">
        <v>9.5</v>
      </c>
      <c r="H39" s="288">
        <f>F39*G39</f>
        <v>12217</v>
      </c>
      <c r="I39" s="283">
        <v>3198524</v>
      </c>
      <c r="J39" s="283">
        <v>3312643</v>
      </c>
      <c r="K39" s="283">
        <f>J39-I39</f>
        <v>114119</v>
      </c>
      <c r="L39" s="283">
        <v>1</v>
      </c>
      <c r="M39" s="283">
        <f>L39*K39</f>
        <v>114119</v>
      </c>
      <c r="N39" s="291">
        <v>1.03</v>
      </c>
      <c r="O39" s="300">
        <f>N39*M39</f>
        <v>117542.57</v>
      </c>
      <c r="P39" s="283"/>
      <c r="Q39" s="300">
        <f>O39+H39</f>
        <v>129759.57</v>
      </c>
      <c r="R39" s="283"/>
      <c r="S39" s="287"/>
      <c r="X39" s="281"/>
      <c r="Y39" s="281"/>
      <c r="Z39" s="281"/>
      <c r="AA39" s="281"/>
    </row>
    <row r="40" spans="1:37">
      <c r="A40" s="284"/>
      <c r="B40" s="284"/>
      <c r="C40" s="283"/>
      <c r="D40" s="283"/>
      <c r="E40" s="283"/>
      <c r="F40" s="283"/>
      <c r="G40" s="287"/>
      <c r="H40" s="288"/>
      <c r="I40" s="283"/>
      <c r="J40" s="283"/>
      <c r="K40" s="283"/>
      <c r="L40" s="283"/>
      <c r="M40" s="283"/>
      <c r="N40" s="291"/>
      <c r="O40" s="300"/>
      <c r="P40" s="283"/>
      <c r="Q40" s="300"/>
      <c r="R40" s="283"/>
      <c r="S40" s="287"/>
      <c r="T40" s="309"/>
      <c r="U40" s="309"/>
      <c r="V40" s="309"/>
      <c r="W40" s="309"/>
      <c r="X40" s="310"/>
      <c r="Y40" s="310"/>
      <c r="Z40" s="310"/>
      <c r="AA40" s="310"/>
      <c r="AB40" s="309"/>
      <c r="AC40" s="309"/>
      <c r="AD40" s="309"/>
      <c r="AE40" s="309"/>
      <c r="AF40" s="309"/>
      <c r="AG40" s="309"/>
      <c r="AH40" s="309"/>
      <c r="AI40" s="309"/>
      <c r="AJ40" s="309"/>
      <c r="AK40" s="318"/>
    </row>
    <row r="41" spans="1:37">
      <c r="A41" s="284"/>
      <c r="B41" s="284"/>
      <c r="C41" s="283"/>
      <c r="D41" s="283"/>
      <c r="E41" s="283"/>
      <c r="F41" s="283"/>
      <c r="G41" s="287"/>
      <c r="H41" s="288"/>
      <c r="I41" s="283"/>
      <c r="J41" s="283"/>
      <c r="K41" s="283"/>
      <c r="L41" s="283"/>
      <c r="M41" s="283"/>
      <c r="N41" s="291"/>
      <c r="O41" s="300"/>
      <c r="P41" s="283" t="s">
        <v>38</v>
      </c>
      <c r="Q41" s="300" t="s">
        <v>23</v>
      </c>
      <c r="R41" s="283" t="s">
        <v>39</v>
      </c>
      <c r="S41" s="287" t="s">
        <v>40</v>
      </c>
      <c r="T41" s="309"/>
      <c r="U41" s="309"/>
      <c r="V41" s="309"/>
      <c r="W41" s="309"/>
      <c r="X41" s="310"/>
      <c r="Y41" s="310"/>
      <c r="Z41" s="310"/>
      <c r="AA41" s="310"/>
      <c r="AB41" s="309"/>
      <c r="AC41" s="309"/>
      <c r="AD41" s="309"/>
      <c r="AE41" s="309"/>
      <c r="AF41" s="309"/>
      <c r="AG41" s="309"/>
      <c r="AH41" s="309"/>
      <c r="AI41" s="309"/>
      <c r="AJ41" s="309"/>
      <c r="AK41" s="318"/>
    </row>
    <row r="42" spans="1:37">
      <c r="A42" s="284"/>
      <c r="B42" s="284"/>
      <c r="C42" s="283"/>
      <c r="D42" s="283"/>
      <c r="E42" s="283"/>
      <c r="F42" s="283"/>
      <c r="G42" s="287"/>
      <c r="H42" s="288"/>
      <c r="I42" s="283"/>
      <c r="J42" s="283"/>
      <c r="K42" s="283"/>
      <c r="L42" s="283"/>
      <c r="M42" s="283"/>
      <c r="N42" s="291"/>
      <c r="O42" s="300"/>
      <c r="P42" s="284"/>
      <c r="Q42" s="284"/>
      <c r="R42" s="284"/>
      <c r="S42" s="284"/>
      <c r="T42" s="309"/>
      <c r="U42" s="309"/>
      <c r="V42" s="309"/>
      <c r="W42" s="309"/>
      <c r="X42" s="310"/>
      <c r="Y42" s="310"/>
      <c r="Z42" s="310"/>
      <c r="AA42" s="310"/>
      <c r="AB42" s="309"/>
      <c r="AC42" s="309"/>
      <c r="AD42" s="309"/>
      <c r="AE42" s="309"/>
      <c r="AF42" s="309"/>
      <c r="AG42" s="309"/>
      <c r="AH42" s="309"/>
      <c r="AI42" s="309"/>
      <c r="AJ42" s="309"/>
      <c r="AK42" s="318"/>
    </row>
    <row r="43" spans="1:37" s="274" customFormat="1">
      <c r="A43" s="284"/>
      <c r="B43" s="284"/>
      <c r="C43" s="284"/>
      <c r="D43" s="284"/>
      <c r="E43" s="284"/>
      <c r="F43" s="284"/>
      <c r="G43" s="284"/>
      <c r="H43" s="284"/>
      <c r="I43" s="283"/>
      <c r="J43" s="283"/>
      <c r="K43" s="283"/>
      <c r="L43" s="283"/>
      <c r="M43" s="283"/>
      <c r="N43" s="291"/>
      <c r="O43" s="300"/>
      <c r="P43" s="284"/>
      <c r="Q43" s="284"/>
      <c r="R43" s="284"/>
      <c r="S43" s="284"/>
      <c r="T43" s="311"/>
      <c r="U43" s="311"/>
      <c r="V43" s="311"/>
      <c r="W43" s="311"/>
      <c r="X43" s="312"/>
      <c r="Y43" s="312"/>
      <c r="Z43" s="312"/>
      <c r="AA43" s="312"/>
      <c r="AB43" s="311"/>
      <c r="AC43" s="311"/>
      <c r="AD43" s="311"/>
      <c r="AE43" s="311"/>
      <c r="AF43" s="311"/>
      <c r="AG43" s="311"/>
      <c r="AH43" s="311"/>
      <c r="AI43" s="311"/>
      <c r="AJ43" s="311"/>
    </row>
    <row r="44" spans="1:37">
      <c r="A44" s="284"/>
      <c r="B44" s="284"/>
      <c r="C44" s="284"/>
      <c r="D44" s="284"/>
      <c r="E44" s="284"/>
      <c r="F44" s="284"/>
      <c r="G44" s="284"/>
      <c r="H44" s="284"/>
      <c r="I44" s="283"/>
      <c r="J44" s="283"/>
      <c r="K44" s="283"/>
      <c r="L44" s="283"/>
      <c r="M44" s="283"/>
      <c r="N44" s="291"/>
      <c r="O44" s="300"/>
      <c r="P44" s="283"/>
      <c r="Q44" s="300"/>
      <c r="R44" s="283"/>
      <c r="S44" s="287"/>
      <c r="T44" s="2"/>
      <c r="U44" s="2"/>
      <c r="V44" s="2"/>
      <c r="W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1:37">
      <c r="A45" s="289"/>
      <c r="B45" s="289"/>
      <c r="C45" s="289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"/>
      <c r="U45" s="2"/>
      <c r="V45" s="2"/>
      <c r="W45" s="2"/>
      <c r="AB45" s="2"/>
      <c r="AC45" s="2"/>
      <c r="AD45" s="2"/>
      <c r="AE45" s="2"/>
      <c r="AF45" s="2"/>
      <c r="AG45" s="2"/>
      <c r="AH45" s="2"/>
      <c r="AI45" s="2"/>
      <c r="AJ45" s="2"/>
    </row>
    <row r="46" spans="1:37" s="273" customFormat="1">
      <c r="A46" s="283" t="s">
        <v>1</v>
      </c>
      <c r="B46" s="283" t="s">
        <v>2</v>
      </c>
      <c r="C46" s="283"/>
      <c r="D46" s="283" t="s">
        <v>3</v>
      </c>
      <c r="E46" s="283" t="s">
        <v>4</v>
      </c>
      <c r="F46" s="283" t="s">
        <v>5</v>
      </c>
      <c r="G46" s="283" t="s">
        <v>6</v>
      </c>
      <c r="H46" s="291"/>
      <c r="I46" s="300" t="s">
        <v>8</v>
      </c>
      <c r="J46" s="283" t="s">
        <v>38</v>
      </c>
      <c r="K46" s="300" t="s">
        <v>23</v>
      </c>
      <c r="L46" s="283" t="s">
        <v>39</v>
      </c>
      <c r="M46" s="287" t="s">
        <v>40</v>
      </c>
      <c r="N46" s="289"/>
      <c r="O46" s="289"/>
      <c r="P46" s="289"/>
      <c r="Q46" s="289"/>
      <c r="R46" s="289"/>
      <c r="S46" s="289"/>
      <c r="T46" s="2"/>
      <c r="U46" s="2"/>
      <c r="V46" s="2"/>
      <c r="W46" s="2"/>
      <c r="X46" s="281"/>
      <c r="Y46" s="281"/>
      <c r="Z46" s="281"/>
      <c r="AA46" s="281"/>
    </row>
    <row r="47" spans="1:37" s="273" customFormat="1">
      <c r="A47" s="283"/>
      <c r="B47" s="292" t="s">
        <v>65</v>
      </c>
      <c r="C47" s="292"/>
      <c r="D47" s="292"/>
      <c r="E47" s="289"/>
      <c r="F47" s="283"/>
      <c r="G47" s="283"/>
      <c r="H47" s="291"/>
      <c r="I47" s="300"/>
      <c r="J47" s="283"/>
      <c r="K47" s="300"/>
      <c r="L47" s="283"/>
      <c r="M47" s="287"/>
      <c r="N47" s="289"/>
      <c r="O47" s="289"/>
      <c r="P47" s="289"/>
      <c r="Q47" s="289"/>
      <c r="R47" s="289"/>
      <c r="S47" s="289"/>
      <c r="T47" s="2"/>
      <c r="U47" s="2"/>
      <c r="V47" s="2"/>
      <c r="W47" s="2"/>
      <c r="X47" s="281"/>
      <c r="Y47" s="281"/>
      <c r="Z47" s="281"/>
      <c r="AA47" s="281"/>
    </row>
    <row r="48" spans="1:37" s="275" customFormat="1">
      <c r="A48" s="283" t="s">
        <v>66</v>
      </c>
      <c r="B48" s="283">
        <v>20691</v>
      </c>
      <c r="C48" s="283">
        <v>444</v>
      </c>
      <c r="D48" s="283">
        <v>22231</v>
      </c>
      <c r="E48" s="283">
        <f>D48-B48</f>
        <v>1540</v>
      </c>
      <c r="F48" s="283">
        <v>20</v>
      </c>
      <c r="G48" s="288">
        <f>E48*F48</f>
        <v>30800</v>
      </c>
      <c r="H48" s="291">
        <v>1.03</v>
      </c>
      <c r="I48" s="303">
        <f>SUM(G48*H48)</f>
        <v>31724</v>
      </c>
      <c r="J48" s="304"/>
      <c r="K48" s="303">
        <f>SUM(I48)</f>
        <v>31724</v>
      </c>
      <c r="L48" s="283">
        <v>1</v>
      </c>
      <c r="M48" s="287">
        <f>K48</f>
        <v>31724</v>
      </c>
      <c r="N48" s="289"/>
      <c r="O48" s="289"/>
      <c r="P48" s="289"/>
      <c r="Q48" s="289"/>
      <c r="R48" s="289"/>
      <c r="S48" s="289"/>
      <c r="T48" s="3"/>
      <c r="U48" s="3"/>
      <c r="V48" s="3"/>
      <c r="W48" s="3"/>
      <c r="X48" s="308"/>
      <c r="Y48" s="308"/>
      <c r="Z48" s="308"/>
      <c r="AA48" s="308"/>
    </row>
    <row r="49" spans="1:62" s="273" customFormat="1">
      <c r="A49" s="283"/>
      <c r="B49" s="284"/>
      <c r="C49" s="284"/>
      <c r="D49" s="284"/>
      <c r="E49" s="284"/>
      <c r="F49" s="283"/>
      <c r="G49" s="285"/>
      <c r="H49" s="283"/>
      <c r="I49" s="283"/>
      <c r="J49" s="283"/>
      <c r="K49" s="283"/>
      <c r="L49" s="283"/>
      <c r="M49" s="283"/>
      <c r="N49" s="291"/>
      <c r="O49" s="300"/>
      <c r="P49" s="289"/>
      <c r="Q49" s="289"/>
      <c r="R49" s="289"/>
      <c r="S49" s="289"/>
      <c r="T49" s="2"/>
      <c r="U49" s="2"/>
      <c r="V49" s="2"/>
      <c r="W49" s="2"/>
      <c r="X49" s="281"/>
      <c r="Y49" s="281"/>
      <c r="Z49" s="281"/>
      <c r="AA49" s="281"/>
    </row>
    <row r="50" spans="1:62" s="273" customFormat="1">
      <c r="A50" s="293"/>
      <c r="B50" s="294"/>
      <c r="C50" s="293"/>
      <c r="D50" s="293"/>
      <c r="E50" s="293"/>
      <c r="F50" s="295"/>
      <c r="G50" s="296"/>
      <c r="H50" s="297"/>
      <c r="I50" s="293"/>
      <c r="J50" s="293"/>
      <c r="K50" s="293"/>
      <c r="L50" s="293"/>
      <c r="M50" s="293"/>
      <c r="N50" s="305"/>
      <c r="O50" s="297"/>
      <c r="P50" s="289"/>
      <c r="Q50" s="289"/>
      <c r="R50" s="289"/>
      <c r="S50" s="289"/>
      <c r="T50" s="313"/>
      <c r="U50" s="313"/>
      <c r="V50" s="313"/>
      <c r="W50" s="313"/>
      <c r="X50" s="314"/>
      <c r="Y50" s="314"/>
      <c r="Z50" s="314"/>
      <c r="AA50" s="314"/>
      <c r="AB50" s="317"/>
      <c r="AC50" s="317"/>
      <c r="AD50" s="317"/>
      <c r="AE50" s="317"/>
      <c r="AF50" s="317"/>
      <c r="AG50" s="317"/>
      <c r="AH50" s="317"/>
      <c r="AI50" s="317"/>
      <c r="AJ50" s="317"/>
      <c r="AK50" s="317"/>
      <c r="AL50" s="317"/>
      <c r="AM50" s="317"/>
      <c r="AN50" s="317"/>
      <c r="AO50" s="317"/>
      <c r="AP50" s="317"/>
      <c r="AQ50" s="317"/>
      <c r="AR50" s="317"/>
      <c r="AS50" s="317"/>
      <c r="AT50" s="317"/>
      <c r="AU50" s="317"/>
      <c r="AV50" s="317"/>
      <c r="AW50" s="317"/>
      <c r="AX50" s="317"/>
      <c r="AY50" s="317"/>
      <c r="AZ50" s="317"/>
      <c r="BA50" s="317"/>
      <c r="BB50" s="317"/>
      <c r="BC50" s="317"/>
      <c r="BD50" s="317"/>
      <c r="BE50" s="317"/>
      <c r="BF50" s="317"/>
      <c r="BG50" s="317"/>
      <c r="BH50" s="317"/>
      <c r="BI50" s="317"/>
    </row>
    <row r="51" spans="1:62" s="22" customFormat="1">
      <c r="A51" s="15" t="s">
        <v>67</v>
      </c>
      <c r="B51" s="15" t="s">
        <v>68</v>
      </c>
      <c r="C51" s="15"/>
      <c r="D51" s="15" t="s">
        <v>1</v>
      </c>
      <c r="E51" s="15" t="s">
        <v>69</v>
      </c>
      <c r="F51" s="37" t="s">
        <v>40</v>
      </c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93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08"/>
      <c r="BD51" s="108"/>
      <c r="BE51" s="108"/>
      <c r="BF51" s="108"/>
      <c r="BG51" s="108"/>
      <c r="BH51" s="108"/>
      <c r="BI51" s="108"/>
      <c r="BJ51" s="141"/>
    </row>
    <row r="52" spans="1:62" s="22" customFormat="1">
      <c r="A52" s="15" t="s">
        <v>70</v>
      </c>
      <c r="B52" s="15" t="s">
        <v>71</v>
      </c>
      <c r="C52" s="15"/>
      <c r="D52" s="15" t="s">
        <v>23</v>
      </c>
      <c r="E52" s="15">
        <v>419</v>
      </c>
      <c r="F52" s="37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93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08"/>
      <c r="BD52" s="108"/>
      <c r="BE52" s="108"/>
      <c r="BF52" s="108"/>
      <c r="BG52" s="108"/>
      <c r="BH52" s="108"/>
      <c r="BI52" s="108"/>
      <c r="BJ52" s="141"/>
    </row>
    <row r="53" spans="1:62" s="22" customFormat="1">
      <c r="A53" s="15"/>
      <c r="B53" s="15"/>
      <c r="C53" s="15"/>
      <c r="D53" s="15"/>
      <c r="E53" s="15"/>
      <c r="F53" s="37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93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  <c r="BI53" s="108"/>
      <c r="BJ53" s="141"/>
    </row>
    <row r="54" spans="1:62" s="22" customFormat="1">
      <c r="A54" s="15"/>
      <c r="B54" s="15"/>
      <c r="C54" s="15"/>
      <c r="D54" s="15"/>
      <c r="E54" s="15"/>
      <c r="F54" s="37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93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8"/>
      <c r="BD54" s="108"/>
      <c r="BE54" s="108"/>
      <c r="BF54" s="108"/>
      <c r="BG54" s="108"/>
      <c r="BH54" s="108"/>
      <c r="BI54" s="108"/>
      <c r="BJ54" s="141"/>
    </row>
    <row r="55" spans="1:62" s="22" customFormat="1">
      <c r="A55" s="37" t="s">
        <v>72</v>
      </c>
      <c r="B55" s="37" t="s">
        <v>73</v>
      </c>
      <c r="C55" s="15"/>
      <c r="D55" s="15" t="s">
        <v>74</v>
      </c>
      <c r="E55" s="15">
        <v>24</v>
      </c>
      <c r="F55" s="37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93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08"/>
      <c r="BD55" s="108"/>
      <c r="BE55" s="108"/>
      <c r="BF55" s="108"/>
      <c r="BG55" s="108"/>
      <c r="BH55" s="108"/>
      <c r="BI55" s="108"/>
      <c r="BJ55" s="141"/>
    </row>
    <row r="56" spans="1:62" s="276" customFormat="1">
      <c r="A56" s="15"/>
      <c r="B56" s="15"/>
      <c r="C56" s="15"/>
      <c r="D56" s="15" t="s">
        <v>23</v>
      </c>
      <c r="E56" s="15">
        <v>24</v>
      </c>
      <c r="F56" s="37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93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15"/>
      <c r="AJ56" s="315"/>
      <c r="AK56" s="315"/>
      <c r="AL56" s="315"/>
      <c r="AM56" s="315"/>
      <c r="AN56" s="315"/>
      <c r="AO56" s="315"/>
      <c r="AP56" s="315"/>
      <c r="AQ56" s="315"/>
      <c r="AR56" s="315"/>
      <c r="AS56" s="315"/>
      <c r="AT56" s="315"/>
      <c r="AU56" s="315"/>
      <c r="AV56" s="315"/>
      <c r="AW56" s="315"/>
      <c r="AX56" s="315"/>
      <c r="AY56" s="315"/>
      <c r="AZ56" s="315"/>
      <c r="BA56" s="315"/>
      <c r="BB56" s="315"/>
      <c r="BC56" s="315"/>
      <c r="BD56" s="315"/>
      <c r="BE56" s="315"/>
      <c r="BF56" s="315"/>
      <c r="BG56" s="315"/>
      <c r="BH56" s="315"/>
      <c r="BI56" s="315"/>
      <c r="BJ56" s="319"/>
    </row>
    <row r="57" spans="1:62" s="276" customFormat="1">
      <c r="A57" s="15"/>
      <c r="B57" s="15"/>
      <c r="C57" s="15"/>
      <c r="D57" s="15" t="s">
        <v>75</v>
      </c>
      <c r="E57" s="298">
        <f>E56/E52</f>
        <v>5.7279236276849603E-2</v>
      </c>
      <c r="F57" s="37">
        <f>M48*E57</f>
        <v>1817.1264916467801</v>
      </c>
      <c r="G57" s="15">
        <f>G48*E57</f>
        <v>1764.20047732697</v>
      </c>
      <c r="H57" s="15"/>
      <c r="I57" s="15">
        <f>M48*E57</f>
        <v>1817.1264916467801</v>
      </c>
      <c r="J57" s="15"/>
      <c r="K57" s="15"/>
      <c r="L57" s="15"/>
      <c r="M57" s="15"/>
      <c r="N57" s="15"/>
      <c r="O57" s="15"/>
      <c r="P57" s="15"/>
      <c r="Q57" s="15"/>
      <c r="R57" s="15"/>
      <c r="S57" s="193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15"/>
      <c r="AJ57" s="315"/>
      <c r="AK57" s="315"/>
      <c r="AL57" s="315"/>
      <c r="AM57" s="315"/>
      <c r="AN57" s="315"/>
      <c r="AO57" s="315"/>
      <c r="AP57" s="315"/>
      <c r="AQ57" s="315"/>
      <c r="AR57" s="315"/>
      <c r="AS57" s="315"/>
      <c r="AT57" s="315"/>
      <c r="AU57" s="315"/>
      <c r="AV57" s="315"/>
      <c r="AW57" s="315"/>
      <c r="AX57" s="315"/>
      <c r="AY57" s="315"/>
      <c r="AZ57" s="315"/>
      <c r="BA57" s="315"/>
      <c r="BB57" s="315"/>
      <c r="BC57" s="315"/>
      <c r="BD57" s="315"/>
      <c r="BE57" s="315"/>
      <c r="BF57" s="315"/>
      <c r="BG57" s="315"/>
      <c r="BH57" s="315"/>
      <c r="BI57" s="315"/>
      <c r="BJ57" s="319"/>
    </row>
    <row r="58" spans="1:62" s="276" customFormat="1">
      <c r="A58" s="15"/>
      <c r="B58" s="15"/>
      <c r="C58" s="15"/>
      <c r="D58" s="15"/>
      <c r="E58" s="298"/>
      <c r="F58" s="37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93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315"/>
      <c r="AJ58" s="315"/>
      <c r="AK58" s="315"/>
      <c r="AL58" s="315"/>
      <c r="AM58" s="315"/>
      <c r="AN58" s="315"/>
      <c r="AO58" s="315"/>
      <c r="AP58" s="315"/>
      <c r="AQ58" s="315"/>
      <c r="AR58" s="315"/>
      <c r="AS58" s="315"/>
      <c r="AT58" s="315"/>
      <c r="AU58" s="315"/>
      <c r="AV58" s="315"/>
      <c r="AW58" s="315"/>
      <c r="AX58" s="315"/>
      <c r="AY58" s="315"/>
      <c r="AZ58" s="315"/>
      <c r="BA58" s="315"/>
      <c r="BB58" s="315"/>
      <c r="BC58" s="315"/>
      <c r="BD58" s="315"/>
      <c r="BE58" s="315"/>
      <c r="BF58" s="315"/>
      <c r="BG58" s="315"/>
      <c r="BH58" s="315"/>
      <c r="BI58" s="315"/>
      <c r="BJ58" s="319"/>
    </row>
    <row r="59" spans="1:62" s="22" customFormat="1">
      <c r="A59" s="37" t="s">
        <v>76</v>
      </c>
      <c r="B59" s="15" t="s">
        <v>77</v>
      </c>
      <c r="C59" s="15"/>
      <c r="D59" s="15" t="s">
        <v>78</v>
      </c>
      <c r="E59" s="15">
        <v>24</v>
      </c>
      <c r="F59" s="37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93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8"/>
      <c r="BD59" s="108"/>
      <c r="BE59" s="108"/>
      <c r="BF59" s="108"/>
      <c r="BG59" s="108"/>
      <c r="BH59" s="108"/>
      <c r="BI59" s="108"/>
      <c r="BJ59" s="141"/>
    </row>
    <row r="60" spans="1:62" s="276" customFormat="1">
      <c r="A60" s="15"/>
      <c r="B60" s="15" t="s">
        <v>79</v>
      </c>
      <c r="C60" s="15"/>
      <c r="D60" s="15" t="s">
        <v>23</v>
      </c>
      <c r="E60" s="15">
        <v>24</v>
      </c>
      <c r="F60" s="37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93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15"/>
      <c r="AL60" s="315"/>
      <c r="AM60" s="315"/>
      <c r="AN60" s="315"/>
      <c r="AO60" s="315"/>
      <c r="AP60" s="315"/>
      <c r="AQ60" s="315"/>
      <c r="AR60" s="315"/>
      <c r="AS60" s="315"/>
      <c r="AT60" s="315"/>
      <c r="AU60" s="315"/>
      <c r="AV60" s="315"/>
      <c r="AW60" s="315"/>
      <c r="AX60" s="315"/>
      <c r="AY60" s="315"/>
      <c r="AZ60" s="315"/>
      <c r="BA60" s="315"/>
      <c r="BB60" s="315"/>
      <c r="BC60" s="315"/>
      <c r="BD60" s="315"/>
      <c r="BE60" s="315"/>
      <c r="BF60" s="315"/>
      <c r="BG60" s="315"/>
      <c r="BH60" s="315"/>
      <c r="BI60" s="315"/>
      <c r="BJ60" s="319"/>
    </row>
    <row r="61" spans="1:62" s="276" customFormat="1">
      <c r="A61" s="15"/>
      <c r="B61" s="15"/>
      <c r="C61" s="15"/>
      <c r="D61" s="15" t="s">
        <v>75</v>
      </c>
      <c r="E61" s="298">
        <f>E60/E52</f>
        <v>5.7279236276849603E-2</v>
      </c>
      <c r="F61" s="37">
        <f>K48*E61</f>
        <v>1817.1264916467801</v>
      </c>
      <c r="G61" s="15">
        <f>G48*E61</f>
        <v>1764.20047732697</v>
      </c>
      <c r="H61" s="15"/>
      <c r="I61" s="15">
        <f>M48*E61</f>
        <v>1817.1264916467801</v>
      </c>
      <c r="J61" s="15"/>
      <c r="K61" s="15"/>
      <c r="L61" s="15"/>
      <c r="M61" s="15"/>
      <c r="N61" s="15"/>
      <c r="O61" s="15"/>
      <c r="P61" s="15"/>
      <c r="Q61" s="15"/>
      <c r="R61" s="15"/>
      <c r="S61" s="193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15"/>
      <c r="AL61" s="315"/>
      <c r="AM61" s="315"/>
      <c r="AN61" s="315"/>
      <c r="AO61" s="315"/>
      <c r="AP61" s="315"/>
      <c r="AQ61" s="315"/>
      <c r="AR61" s="315"/>
      <c r="AS61" s="315"/>
      <c r="AT61" s="315"/>
      <c r="AU61" s="315"/>
      <c r="AV61" s="315"/>
      <c r="AW61" s="315"/>
      <c r="AX61" s="315"/>
      <c r="AY61" s="315"/>
      <c r="AZ61" s="315"/>
      <c r="BA61" s="315"/>
      <c r="BB61" s="315"/>
      <c r="BC61" s="315"/>
      <c r="BD61" s="315"/>
      <c r="BE61" s="315"/>
      <c r="BF61" s="315"/>
      <c r="BG61" s="315"/>
      <c r="BH61" s="315"/>
      <c r="BI61" s="315"/>
      <c r="BJ61" s="319"/>
    </row>
    <row r="62" spans="1:62" s="22" customFormat="1">
      <c r="A62" s="15"/>
      <c r="B62" s="15"/>
      <c r="C62" s="15"/>
      <c r="D62" s="15"/>
      <c r="E62" s="15">
        <v>0.25</v>
      </c>
      <c r="F62" s="37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93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  <c r="BI62" s="108"/>
      <c r="BJ62" s="141"/>
    </row>
    <row r="63" spans="1:62" s="22" customFormat="1">
      <c r="A63" s="15"/>
      <c r="B63" s="15"/>
      <c r="C63" s="15"/>
      <c r="D63" s="15"/>
      <c r="E63" s="15">
        <f>F61*E62</f>
        <v>454.281622911694</v>
      </c>
      <c r="F63" s="37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93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  <c r="BI63" s="108"/>
      <c r="BJ63" s="141"/>
    </row>
    <row r="64" spans="1:62" s="277" customFormat="1">
      <c r="A64" s="284"/>
      <c r="B64" s="284"/>
      <c r="C64" s="284"/>
      <c r="D64" s="284"/>
      <c r="E64" s="284"/>
      <c r="F64" s="299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316"/>
      <c r="T64" s="313"/>
      <c r="U64" s="313"/>
      <c r="V64" s="313"/>
      <c r="W64" s="313"/>
      <c r="X64" s="314"/>
      <c r="Y64" s="314"/>
      <c r="Z64" s="314"/>
      <c r="AA64" s="314"/>
      <c r="AB64" s="317"/>
      <c r="AC64" s="317"/>
      <c r="AD64" s="317"/>
      <c r="AE64" s="317"/>
      <c r="AF64" s="317"/>
      <c r="AG64" s="317"/>
      <c r="AH64" s="317"/>
      <c r="AI64" s="317"/>
      <c r="AJ64" s="317"/>
      <c r="AK64" s="317"/>
      <c r="AL64" s="317"/>
      <c r="AM64" s="317"/>
      <c r="AN64" s="317"/>
      <c r="AO64" s="317"/>
      <c r="AP64" s="317"/>
      <c r="AQ64" s="317"/>
      <c r="AR64" s="317"/>
      <c r="AS64" s="317"/>
      <c r="AT64" s="317"/>
      <c r="AU64" s="317"/>
      <c r="AV64" s="317"/>
      <c r="AW64" s="317"/>
      <c r="AX64" s="317"/>
      <c r="AY64" s="317"/>
      <c r="AZ64" s="317"/>
      <c r="BA64" s="317"/>
      <c r="BB64" s="317"/>
      <c r="BC64" s="317"/>
      <c r="BD64" s="317"/>
      <c r="BE64" s="317"/>
      <c r="BF64" s="317"/>
      <c r="BG64" s="317"/>
      <c r="BH64" s="317"/>
      <c r="BI64" s="317"/>
      <c r="BJ64" s="320"/>
    </row>
    <row r="65" spans="1:62" s="277" customFormat="1">
      <c r="A65" s="284"/>
      <c r="B65" s="284"/>
      <c r="C65" s="284"/>
      <c r="D65" s="284"/>
      <c r="E65" s="284"/>
      <c r="F65" s="299"/>
      <c r="G65" s="284"/>
      <c r="H65" s="284"/>
      <c r="I65" s="284"/>
      <c r="J65" s="284"/>
      <c r="K65" s="284"/>
      <c r="L65" s="284"/>
      <c r="M65" s="284"/>
      <c r="N65" s="284"/>
      <c r="O65" s="284"/>
      <c r="P65" s="284"/>
      <c r="Q65" s="284"/>
      <c r="R65" s="284"/>
      <c r="S65" s="316"/>
      <c r="T65" s="313"/>
      <c r="U65" s="313"/>
      <c r="V65" s="313"/>
      <c r="W65" s="313"/>
      <c r="X65" s="314"/>
      <c r="Y65" s="314"/>
      <c r="Z65" s="314"/>
      <c r="AA65" s="314"/>
      <c r="AB65" s="317"/>
      <c r="AC65" s="317"/>
      <c r="AD65" s="317"/>
      <c r="AE65" s="317"/>
      <c r="AF65" s="317"/>
      <c r="AG65" s="317"/>
      <c r="AH65" s="317"/>
      <c r="AI65" s="317"/>
      <c r="AJ65" s="317"/>
      <c r="AK65" s="317"/>
      <c r="AL65" s="317"/>
      <c r="AM65" s="317"/>
      <c r="AN65" s="317"/>
      <c r="AO65" s="317"/>
      <c r="AP65" s="317"/>
      <c r="AQ65" s="317"/>
      <c r="AR65" s="317"/>
      <c r="AS65" s="317"/>
      <c r="AT65" s="317"/>
      <c r="AU65" s="317"/>
      <c r="AV65" s="317"/>
      <c r="AW65" s="317"/>
      <c r="AX65" s="317"/>
      <c r="AY65" s="317"/>
      <c r="AZ65" s="317"/>
      <c r="BA65" s="317"/>
      <c r="BB65" s="317"/>
      <c r="BC65" s="317"/>
      <c r="BD65" s="317"/>
      <c r="BE65" s="317"/>
      <c r="BF65" s="317"/>
      <c r="BG65" s="317"/>
      <c r="BH65" s="317"/>
      <c r="BI65" s="317"/>
      <c r="BJ65" s="320"/>
    </row>
    <row r="66" spans="1:62" s="277" customFormat="1">
      <c r="A66" s="284"/>
      <c r="B66" s="284"/>
      <c r="C66" s="284"/>
      <c r="D66" s="284"/>
      <c r="E66" s="284"/>
      <c r="F66" s="299"/>
      <c r="G66" s="284"/>
      <c r="H66" s="284"/>
      <c r="I66" s="284"/>
      <c r="J66" s="284"/>
      <c r="K66" s="284"/>
      <c r="L66" s="284"/>
      <c r="M66" s="284"/>
      <c r="N66" s="284"/>
      <c r="O66" s="284"/>
      <c r="P66" s="284"/>
      <c r="Q66" s="284"/>
      <c r="R66" s="284"/>
      <c r="S66" s="316"/>
      <c r="T66" s="313"/>
      <c r="U66" s="313"/>
      <c r="V66" s="313"/>
      <c r="W66" s="313"/>
      <c r="X66" s="314"/>
      <c r="Y66" s="314"/>
      <c r="Z66" s="314"/>
      <c r="AA66" s="314"/>
      <c r="AB66" s="317"/>
      <c r="AC66" s="317"/>
      <c r="AD66" s="317"/>
      <c r="AE66" s="317"/>
      <c r="AF66" s="317"/>
      <c r="AG66" s="317"/>
      <c r="AH66" s="317"/>
      <c r="AI66" s="317"/>
      <c r="AJ66" s="317"/>
      <c r="AK66" s="317"/>
      <c r="AL66" s="317"/>
      <c r="AM66" s="317"/>
      <c r="AN66" s="317"/>
      <c r="AO66" s="317"/>
      <c r="AP66" s="317"/>
      <c r="AQ66" s="317"/>
      <c r="AR66" s="317"/>
      <c r="AS66" s="317"/>
      <c r="AT66" s="317"/>
      <c r="AU66" s="317"/>
      <c r="AV66" s="317"/>
      <c r="AW66" s="317"/>
      <c r="AX66" s="317"/>
      <c r="AY66" s="317"/>
      <c r="AZ66" s="317"/>
      <c r="BA66" s="317"/>
      <c r="BB66" s="317"/>
      <c r="BC66" s="317"/>
      <c r="BD66" s="317"/>
      <c r="BE66" s="317"/>
      <c r="BF66" s="317"/>
      <c r="BG66" s="317"/>
      <c r="BH66" s="317"/>
      <c r="BI66" s="317"/>
      <c r="BJ66" s="320"/>
    </row>
    <row r="67" spans="1:62" s="277" customFormat="1">
      <c r="A67" s="284"/>
      <c r="B67" s="284"/>
      <c r="C67" s="284"/>
      <c r="D67" s="284"/>
      <c r="E67" s="284"/>
      <c r="F67" s="299"/>
      <c r="G67" s="284"/>
      <c r="H67" s="284"/>
      <c r="I67" s="284"/>
      <c r="J67" s="284"/>
      <c r="K67" s="284"/>
      <c r="L67" s="284"/>
      <c r="M67" s="284"/>
      <c r="N67" s="284"/>
      <c r="O67" s="284"/>
      <c r="P67" s="284"/>
      <c r="Q67" s="284"/>
      <c r="R67" s="284"/>
      <c r="S67" s="316"/>
      <c r="T67" s="313"/>
      <c r="U67" s="313"/>
      <c r="V67" s="313"/>
      <c r="W67" s="313"/>
      <c r="X67" s="314"/>
      <c r="Y67" s="314"/>
      <c r="Z67" s="314"/>
      <c r="AA67" s="314"/>
      <c r="AB67" s="317"/>
      <c r="AC67" s="317"/>
      <c r="AD67" s="317"/>
      <c r="AE67" s="317"/>
      <c r="AF67" s="317"/>
      <c r="AG67" s="317"/>
      <c r="AH67" s="317"/>
      <c r="AI67" s="317"/>
      <c r="AJ67" s="317"/>
      <c r="AK67" s="317"/>
      <c r="AL67" s="317"/>
      <c r="AM67" s="317"/>
      <c r="AN67" s="317"/>
      <c r="AO67" s="317"/>
      <c r="AP67" s="317"/>
      <c r="AQ67" s="317"/>
      <c r="AR67" s="317"/>
      <c r="AS67" s="317"/>
      <c r="AT67" s="317"/>
      <c r="AU67" s="317"/>
      <c r="AV67" s="317"/>
      <c r="AW67" s="317"/>
      <c r="AX67" s="317"/>
      <c r="AY67" s="317"/>
      <c r="AZ67" s="317"/>
      <c r="BA67" s="317"/>
      <c r="BB67" s="317"/>
      <c r="BC67" s="317"/>
      <c r="BD67" s="317"/>
      <c r="BE67" s="317"/>
      <c r="BF67" s="317"/>
      <c r="BG67" s="317"/>
      <c r="BH67" s="317"/>
      <c r="BI67" s="317"/>
      <c r="BJ67" s="320"/>
    </row>
    <row r="68" spans="1:62" s="277" customFormat="1">
      <c r="A68" s="299" t="s">
        <v>80</v>
      </c>
      <c r="B68" s="284" t="s">
        <v>81</v>
      </c>
      <c r="C68" s="284"/>
      <c r="D68" s="284" t="s">
        <v>82</v>
      </c>
      <c r="E68" s="284">
        <v>33</v>
      </c>
      <c r="F68" s="299"/>
      <c r="G68" s="284"/>
      <c r="H68" s="284"/>
      <c r="I68" s="284"/>
      <c r="J68" s="284"/>
      <c r="K68" s="284"/>
      <c r="L68" s="284"/>
      <c r="M68" s="284"/>
      <c r="N68" s="284"/>
      <c r="O68" s="284"/>
      <c r="P68" s="284"/>
      <c r="Q68" s="284"/>
      <c r="R68" s="284"/>
      <c r="S68" s="316"/>
      <c r="T68" s="313"/>
      <c r="U68" s="313"/>
      <c r="V68" s="313"/>
      <c r="W68" s="313"/>
      <c r="X68" s="314"/>
      <c r="Y68" s="314"/>
      <c r="Z68" s="314"/>
      <c r="AA68" s="314"/>
      <c r="AB68" s="317"/>
      <c r="AC68" s="317"/>
      <c r="AD68" s="317"/>
      <c r="AE68" s="317"/>
      <c r="AF68" s="317"/>
      <c r="AG68" s="317"/>
      <c r="AH68" s="317"/>
      <c r="AI68" s="317"/>
      <c r="AJ68" s="317"/>
      <c r="AK68" s="317"/>
      <c r="AL68" s="317"/>
      <c r="AM68" s="317"/>
      <c r="AN68" s="317"/>
      <c r="AO68" s="317"/>
      <c r="AP68" s="317"/>
      <c r="AQ68" s="317"/>
      <c r="AR68" s="317"/>
      <c r="AS68" s="317"/>
      <c r="AT68" s="317"/>
      <c r="AU68" s="317"/>
      <c r="AV68" s="317"/>
      <c r="AW68" s="317"/>
      <c r="AX68" s="317"/>
      <c r="AY68" s="317"/>
      <c r="AZ68" s="317"/>
      <c r="BA68" s="317"/>
      <c r="BB68" s="317"/>
      <c r="BC68" s="317"/>
      <c r="BD68" s="317"/>
      <c r="BE68" s="317"/>
      <c r="BF68" s="317"/>
      <c r="BG68" s="317"/>
      <c r="BH68" s="317"/>
      <c r="BI68" s="317"/>
      <c r="BJ68" s="320"/>
    </row>
    <row r="69" spans="1:62" s="278" customFormat="1">
      <c r="A69" s="284"/>
      <c r="B69" s="284"/>
      <c r="C69" s="284"/>
      <c r="D69" s="284" t="s">
        <v>23</v>
      </c>
      <c r="E69" s="284">
        <f>E68</f>
        <v>33</v>
      </c>
      <c r="F69" s="299"/>
      <c r="G69" s="284"/>
      <c r="H69" s="284"/>
      <c r="I69" s="284"/>
      <c r="J69" s="284"/>
      <c r="K69" s="284"/>
      <c r="L69" s="284"/>
      <c r="M69" s="284"/>
      <c r="N69" s="284"/>
      <c r="O69" s="284"/>
      <c r="P69" s="284"/>
      <c r="Q69" s="284"/>
      <c r="R69" s="284"/>
      <c r="S69" s="316"/>
      <c r="T69" s="324"/>
      <c r="U69" s="324"/>
      <c r="V69" s="324"/>
      <c r="W69" s="324"/>
      <c r="X69" s="325"/>
      <c r="Y69" s="325"/>
      <c r="Z69" s="325"/>
      <c r="AA69" s="325"/>
      <c r="AB69" s="331"/>
      <c r="AC69" s="331"/>
      <c r="AD69" s="331"/>
      <c r="AE69" s="331"/>
      <c r="AF69" s="331"/>
      <c r="AG69" s="331"/>
      <c r="AH69" s="331"/>
      <c r="AI69" s="331"/>
      <c r="AJ69" s="331"/>
      <c r="AK69" s="331"/>
      <c r="AL69" s="331"/>
      <c r="AM69" s="331"/>
      <c r="AN69" s="331"/>
      <c r="AO69" s="331"/>
      <c r="AP69" s="331"/>
      <c r="AQ69" s="331"/>
      <c r="AR69" s="331"/>
      <c r="AS69" s="331"/>
      <c r="AT69" s="331"/>
      <c r="AU69" s="331"/>
      <c r="AV69" s="331"/>
      <c r="AW69" s="331"/>
      <c r="AX69" s="331"/>
      <c r="AY69" s="331"/>
      <c r="AZ69" s="331"/>
      <c r="BA69" s="331"/>
      <c r="BB69" s="331"/>
      <c r="BC69" s="331"/>
      <c r="BD69" s="331"/>
      <c r="BE69" s="331"/>
      <c r="BF69" s="331"/>
      <c r="BG69" s="331"/>
      <c r="BH69" s="331"/>
      <c r="BI69" s="331"/>
      <c r="BJ69" s="333"/>
    </row>
    <row r="70" spans="1:62" s="278" customFormat="1">
      <c r="A70" s="284"/>
      <c r="B70" s="284"/>
      <c r="C70" s="284"/>
      <c r="D70" s="284" t="s">
        <v>75</v>
      </c>
      <c r="E70" s="321">
        <v>7.8799999999999995E-2</v>
      </c>
      <c r="F70" s="299">
        <f>I48*E70</f>
        <v>2499.8512000000001</v>
      </c>
      <c r="G70" s="284">
        <f>G48*E70</f>
        <v>2427.04</v>
      </c>
      <c r="H70" s="284"/>
      <c r="I70" s="284">
        <f>M48*E70</f>
        <v>2499.8512000000001</v>
      </c>
      <c r="J70" s="284"/>
      <c r="K70" s="284"/>
      <c r="L70" s="284"/>
      <c r="M70" s="284"/>
      <c r="N70" s="284"/>
      <c r="O70" s="284"/>
      <c r="P70" s="284"/>
      <c r="Q70" s="284"/>
      <c r="R70" s="284"/>
      <c r="S70" s="316"/>
      <c r="T70" s="324"/>
      <c r="U70" s="324"/>
      <c r="V70" s="324"/>
      <c r="W70" s="324"/>
      <c r="X70" s="325"/>
      <c r="Y70" s="325"/>
      <c r="Z70" s="325"/>
      <c r="AA70" s="325"/>
      <c r="AB70" s="331"/>
      <c r="AC70" s="331"/>
      <c r="AD70" s="331"/>
      <c r="AE70" s="331"/>
      <c r="AF70" s="331"/>
      <c r="AG70" s="331"/>
      <c r="AH70" s="331"/>
      <c r="AI70" s="331"/>
      <c r="AJ70" s="331"/>
      <c r="AK70" s="331"/>
      <c r="AL70" s="331"/>
      <c r="AM70" s="331"/>
      <c r="AN70" s="331"/>
      <c r="AO70" s="331"/>
      <c r="AP70" s="331"/>
      <c r="AQ70" s="331"/>
      <c r="AR70" s="331"/>
      <c r="AS70" s="331"/>
      <c r="AT70" s="331"/>
      <c r="AU70" s="331"/>
      <c r="AV70" s="331"/>
      <c r="AW70" s="331"/>
      <c r="AX70" s="331"/>
      <c r="AY70" s="331"/>
      <c r="AZ70" s="331"/>
      <c r="BA70" s="331"/>
      <c r="BB70" s="331"/>
      <c r="BC70" s="331"/>
      <c r="BD70" s="331"/>
      <c r="BE70" s="331"/>
      <c r="BF70" s="331"/>
      <c r="BG70" s="331"/>
      <c r="BH70" s="331"/>
      <c r="BI70" s="331"/>
      <c r="BJ70" s="333"/>
    </row>
    <row r="71" spans="1:62" s="278" customFormat="1">
      <c r="A71" s="284"/>
      <c r="B71" s="284"/>
      <c r="C71" s="284"/>
      <c r="D71" s="284"/>
      <c r="E71" s="321"/>
      <c r="F71" s="299"/>
      <c r="G71" s="284"/>
      <c r="H71" s="284"/>
      <c r="I71" s="284"/>
      <c r="J71" s="284"/>
      <c r="K71" s="284"/>
      <c r="L71" s="284"/>
      <c r="M71" s="284"/>
      <c r="N71" s="284"/>
      <c r="O71" s="284"/>
      <c r="P71" s="284"/>
      <c r="Q71" s="284"/>
      <c r="R71" s="284"/>
      <c r="S71" s="316"/>
      <c r="T71" s="324"/>
      <c r="U71" s="324"/>
      <c r="V71" s="324"/>
      <c r="W71" s="324"/>
      <c r="X71" s="325"/>
      <c r="Y71" s="325"/>
      <c r="Z71" s="325"/>
      <c r="AA71" s="325"/>
      <c r="AB71" s="331"/>
      <c r="AC71" s="331"/>
      <c r="AD71" s="331"/>
      <c r="AE71" s="331"/>
      <c r="AF71" s="331"/>
      <c r="AG71" s="331"/>
      <c r="AH71" s="331"/>
      <c r="AI71" s="331"/>
      <c r="AJ71" s="331"/>
      <c r="AK71" s="331"/>
      <c r="AL71" s="331"/>
      <c r="AM71" s="331"/>
      <c r="AN71" s="331"/>
      <c r="AO71" s="331"/>
      <c r="AP71" s="331"/>
      <c r="AQ71" s="331"/>
      <c r="AR71" s="331"/>
      <c r="AS71" s="331"/>
      <c r="AT71" s="331"/>
      <c r="AU71" s="331"/>
      <c r="AV71" s="331"/>
      <c r="AW71" s="331"/>
      <c r="AX71" s="331"/>
      <c r="AY71" s="331"/>
      <c r="AZ71" s="331"/>
      <c r="BA71" s="331"/>
      <c r="BB71" s="331"/>
      <c r="BC71" s="331"/>
      <c r="BD71" s="331"/>
      <c r="BE71" s="331"/>
      <c r="BF71" s="331"/>
      <c r="BG71" s="331"/>
      <c r="BH71" s="331"/>
      <c r="BI71" s="331"/>
      <c r="BJ71" s="333"/>
    </row>
    <row r="72" spans="1:62" s="278" customFormat="1">
      <c r="A72" s="284"/>
      <c r="B72" s="284"/>
      <c r="C72" s="284"/>
      <c r="D72" s="284"/>
      <c r="E72" s="284"/>
      <c r="F72" s="299"/>
      <c r="G72" s="284"/>
      <c r="H72" s="284"/>
      <c r="I72" s="284"/>
      <c r="J72" s="284"/>
      <c r="K72" s="284"/>
      <c r="L72" s="284"/>
      <c r="M72" s="284"/>
      <c r="N72" s="284"/>
      <c r="O72" s="284"/>
      <c r="P72" s="284"/>
      <c r="Q72" s="284"/>
      <c r="R72" s="284"/>
      <c r="S72" s="316"/>
      <c r="T72" s="324"/>
      <c r="U72" s="324"/>
      <c r="V72" s="324"/>
      <c r="W72" s="324"/>
      <c r="X72" s="325"/>
      <c r="Y72" s="325"/>
      <c r="Z72" s="325"/>
      <c r="AA72" s="325"/>
      <c r="AB72" s="331"/>
      <c r="AC72" s="331"/>
      <c r="AD72" s="331"/>
      <c r="AE72" s="331"/>
      <c r="AF72" s="331"/>
      <c r="AG72" s="331"/>
      <c r="AH72" s="331"/>
      <c r="AI72" s="331"/>
      <c r="AJ72" s="331"/>
      <c r="AK72" s="331"/>
      <c r="AL72" s="331"/>
      <c r="AM72" s="331"/>
      <c r="AN72" s="331"/>
      <c r="AO72" s="331"/>
      <c r="AP72" s="331"/>
      <c r="AQ72" s="331"/>
      <c r="AR72" s="331"/>
      <c r="AS72" s="331"/>
      <c r="AT72" s="331"/>
      <c r="AU72" s="331"/>
      <c r="AV72" s="331"/>
      <c r="AW72" s="331"/>
      <c r="AX72" s="331"/>
      <c r="AY72" s="331"/>
      <c r="AZ72" s="331"/>
      <c r="BA72" s="331"/>
      <c r="BB72" s="331"/>
      <c r="BC72" s="331"/>
      <c r="BD72" s="331"/>
      <c r="BE72" s="331"/>
      <c r="BF72" s="331"/>
      <c r="BG72" s="331"/>
      <c r="BH72" s="331"/>
      <c r="BI72" s="331"/>
      <c r="BJ72" s="333"/>
    </row>
    <row r="73" spans="1:62" s="279" customFormat="1">
      <c r="A73" s="284" t="s">
        <v>83</v>
      </c>
      <c r="B73" s="284" t="s">
        <v>84</v>
      </c>
      <c r="C73" s="284"/>
      <c r="D73" s="284" t="s">
        <v>85</v>
      </c>
      <c r="E73" s="284">
        <v>33</v>
      </c>
      <c r="F73" s="299"/>
      <c r="G73" s="284"/>
      <c r="H73" s="284"/>
      <c r="I73" s="284"/>
      <c r="J73" s="284"/>
      <c r="K73" s="284"/>
      <c r="L73" s="284"/>
      <c r="M73" s="284"/>
      <c r="N73" s="284"/>
      <c r="O73" s="284"/>
      <c r="P73" s="284"/>
      <c r="Q73" s="284"/>
      <c r="R73" s="284"/>
      <c r="S73" s="316"/>
      <c r="T73" s="326"/>
      <c r="U73" s="326"/>
      <c r="V73" s="326"/>
      <c r="W73" s="326"/>
      <c r="X73" s="327"/>
      <c r="Y73" s="327"/>
      <c r="Z73" s="327"/>
      <c r="AA73" s="327"/>
      <c r="AB73" s="332"/>
      <c r="AC73" s="332"/>
      <c r="AD73" s="332"/>
      <c r="AE73" s="332"/>
      <c r="AF73" s="332"/>
      <c r="AG73" s="332"/>
      <c r="AH73" s="332"/>
      <c r="AI73" s="332"/>
      <c r="AJ73" s="332"/>
      <c r="AK73" s="332"/>
      <c r="AL73" s="332"/>
      <c r="AM73" s="332"/>
      <c r="AN73" s="332"/>
      <c r="AO73" s="332"/>
      <c r="AP73" s="332"/>
      <c r="AQ73" s="332"/>
      <c r="AR73" s="332"/>
      <c r="AS73" s="332"/>
      <c r="AT73" s="332"/>
      <c r="AU73" s="332"/>
      <c r="AV73" s="332"/>
      <c r="AW73" s="332"/>
      <c r="AX73" s="332"/>
      <c r="AY73" s="332"/>
      <c r="AZ73" s="332"/>
      <c r="BA73" s="332"/>
      <c r="BB73" s="332"/>
      <c r="BC73" s="332"/>
      <c r="BD73" s="332"/>
      <c r="BE73" s="332"/>
      <c r="BF73" s="332"/>
      <c r="BG73" s="332"/>
      <c r="BH73" s="332"/>
      <c r="BI73" s="332"/>
      <c r="BJ73" s="334"/>
    </row>
    <row r="74" spans="1:62" s="279" customFormat="1">
      <c r="A74" s="284"/>
      <c r="B74" s="284"/>
      <c r="C74" s="284"/>
      <c r="D74" s="284" t="s">
        <v>23</v>
      </c>
      <c r="E74" s="284">
        <f>SUM(E73:E73)</f>
        <v>33</v>
      </c>
      <c r="F74" s="299"/>
      <c r="G74" s="284"/>
      <c r="H74" s="284"/>
      <c r="I74" s="284"/>
      <c r="J74" s="284"/>
      <c r="K74" s="284"/>
      <c r="L74" s="284"/>
      <c r="M74" s="284"/>
      <c r="N74" s="284"/>
      <c r="O74" s="284"/>
      <c r="P74" s="284"/>
      <c r="Q74" s="284"/>
      <c r="R74" s="284"/>
      <c r="S74" s="316"/>
      <c r="T74" s="326"/>
      <c r="U74" s="326"/>
      <c r="V74" s="326"/>
      <c r="W74" s="326"/>
      <c r="X74" s="327"/>
      <c r="Y74" s="327"/>
      <c r="Z74" s="327"/>
      <c r="AA74" s="327"/>
      <c r="AB74" s="332"/>
      <c r="AC74" s="332"/>
      <c r="AD74" s="332"/>
      <c r="AE74" s="332"/>
      <c r="AF74" s="332"/>
      <c r="AG74" s="332"/>
      <c r="AH74" s="332"/>
      <c r="AI74" s="332"/>
      <c r="AJ74" s="332"/>
      <c r="AK74" s="332"/>
      <c r="AL74" s="332"/>
      <c r="AM74" s="332"/>
      <c r="AN74" s="332"/>
      <c r="AO74" s="332"/>
      <c r="AP74" s="332"/>
      <c r="AQ74" s="332"/>
      <c r="AR74" s="332"/>
      <c r="AS74" s="332"/>
      <c r="AT74" s="332"/>
      <c r="AU74" s="332"/>
      <c r="AV74" s="332"/>
      <c r="AW74" s="332"/>
      <c r="AX74" s="332"/>
      <c r="AY74" s="332"/>
      <c r="AZ74" s="332"/>
      <c r="BA74" s="332"/>
      <c r="BB74" s="332"/>
      <c r="BC74" s="332"/>
      <c r="BD74" s="332"/>
      <c r="BE74" s="332"/>
      <c r="BF74" s="332"/>
      <c r="BG74" s="332"/>
      <c r="BH74" s="332"/>
      <c r="BI74" s="332"/>
      <c r="BJ74" s="334"/>
    </row>
    <row r="75" spans="1:62" s="279" customFormat="1">
      <c r="A75" s="284"/>
      <c r="B75" s="284"/>
      <c r="C75" s="284"/>
      <c r="D75" s="284" t="s">
        <v>75</v>
      </c>
      <c r="E75" s="321">
        <v>7.8799999999999995E-2</v>
      </c>
      <c r="F75" s="299">
        <f>K48*E75</f>
        <v>2499.8512000000001</v>
      </c>
      <c r="G75" s="284">
        <f>G48*E75</f>
        <v>2427.04</v>
      </c>
      <c r="H75" s="284"/>
      <c r="I75" s="284">
        <f>I48*E75</f>
        <v>2499.8512000000001</v>
      </c>
      <c r="J75" s="284"/>
      <c r="K75" s="284"/>
      <c r="L75" s="284"/>
      <c r="M75" s="284"/>
      <c r="N75" s="284"/>
      <c r="O75" s="284"/>
      <c r="P75" s="284"/>
      <c r="Q75" s="284"/>
      <c r="R75" s="284"/>
      <c r="S75" s="316"/>
      <c r="T75" s="326"/>
      <c r="U75" s="326"/>
      <c r="V75" s="326"/>
      <c r="W75" s="326"/>
      <c r="X75" s="327"/>
      <c r="Y75" s="327"/>
      <c r="Z75" s="327"/>
      <c r="AA75" s="327"/>
      <c r="AB75" s="332"/>
      <c r="AC75" s="332"/>
      <c r="AD75" s="332"/>
      <c r="AE75" s="332"/>
      <c r="AF75" s="332"/>
      <c r="AG75" s="332"/>
      <c r="AH75" s="332"/>
      <c r="AI75" s="332"/>
      <c r="AJ75" s="332"/>
      <c r="AK75" s="332"/>
      <c r="AL75" s="332"/>
      <c r="AM75" s="332"/>
      <c r="AN75" s="332"/>
      <c r="AO75" s="332"/>
      <c r="AP75" s="332"/>
      <c r="AQ75" s="332"/>
      <c r="AR75" s="332"/>
      <c r="AS75" s="332"/>
      <c r="AT75" s="332"/>
      <c r="AU75" s="332"/>
      <c r="AV75" s="332"/>
      <c r="AW75" s="332"/>
      <c r="AX75" s="332"/>
      <c r="AY75" s="332"/>
      <c r="AZ75" s="332"/>
      <c r="BA75" s="332"/>
      <c r="BB75" s="332"/>
      <c r="BC75" s="332"/>
      <c r="BD75" s="332"/>
      <c r="BE75" s="332"/>
      <c r="BF75" s="332"/>
      <c r="BG75" s="332"/>
      <c r="BH75" s="332"/>
      <c r="BI75" s="332"/>
      <c r="BJ75" s="334"/>
    </row>
    <row r="76" spans="1:62" s="279" customFormat="1">
      <c r="A76" s="284"/>
      <c r="B76" s="284"/>
      <c r="C76" s="284"/>
      <c r="D76" s="284"/>
      <c r="E76" s="321"/>
      <c r="F76" s="299"/>
      <c r="G76" s="284"/>
      <c r="H76" s="284"/>
      <c r="I76" s="284"/>
      <c r="J76" s="284"/>
      <c r="K76" s="284"/>
      <c r="L76" s="284"/>
      <c r="M76" s="284"/>
      <c r="N76" s="284"/>
      <c r="O76" s="284"/>
      <c r="P76" s="284"/>
      <c r="Q76" s="284"/>
      <c r="R76" s="284"/>
      <c r="S76" s="316"/>
      <c r="T76" s="326"/>
      <c r="U76" s="326"/>
      <c r="V76" s="326"/>
      <c r="W76" s="326"/>
      <c r="X76" s="327"/>
      <c r="Y76" s="327"/>
      <c r="Z76" s="327"/>
      <c r="AA76" s="327"/>
      <c r="AB76" s="332"/>
      <c r="AC76" s="332"/>
      <c r="AD76" s="332"/>
      <c r="AE76" s="332"/>
      <c r="AF76" s="332"/>
      <c r="AG76" s="332"/>
      <c r="AH76" s="332"/>
      <c r="AI76" s="332"/>
      <c r="AJ76" s="332"/>
      <c r="AK76" s="332"/>
      <c r="AL76" s="332"/>
      <c r="AM76" s="332"/>
      <c r="AN76" s="332"/>
      <c r="AO76" s="332"/>
      <c r="AP76" s="332"/>
      <c r="AQ76" s="332"/>
      <c r="AR76" s="332"/>
      <c r="AS76" s="332"/>
      <c r="AT76" s="332"/>
      <c r="AU76" s="332"/>
      <c r="AV76" s="332"/>
      <c r="AW76" s="332"/>
      <c r="AX76" s="332"/>
      <c r="AY76" s="332"/>
      <c r="AZ76" s="332"/>
      <c r="BA76" s="332"/>
      <c r="BB76" s="332"/>
      <c r="BC76" s="332"/>
      <c r="BD76" s="332"/>
      <c r="BE76" s="332"/>
      <c r="BF76" s="332"/>
      <c r="BG76" s="332"/>
      <c r="BH76" s="332"/>
      <c r="BI76" s="332"/>
      <c r="BJ76" s="334"/>
    </row>
    <row r="77" spans="1:62" s="279" customFormat="1">
      <c r="A77" s="284" t="s">
        <v>83</v>
      </c>
      <c r="B77" s="284" t="s">
        <v>86</v>
      </c>
      <c r="C77" s="284"/>
      <c r="D77" s="284" t="s">
        <v>87</v>
      </c>
      <c r="E77" s="284">
        <v>33</v>
      </c>
      <c r="F77" s="299"/>
      <c r="G77" s="284"/>
      <c r="H77" s="284"/>
      <c r="I77" s="284"/>
      <c r="J77" s="284"/>
      <c r="K77" s="284"/>
      <c r="L77" s="284"/>
      <c r="M77" s="284"/>
      <c r="N77" s="284"/>
      <c r="O77" s="284"/>
      <c r="P77" s="284"/>
      <c r="Q77" s="284"/>
      <c r="R77" s="284"/>
      <c r="S77" s="316"/>
      <c r="T77" s="326"/>
      <c r="U77" s="326"/>
      <c r="V77" s="326"/>
      <c r="W77" s="326"/>
      <c r="X77" s="327"/>
      <c r="Y77" s="327"/>
      <c r="Z77" s="327"/>
      <c r="AA77" s="327"/>
      <c r="AB77" s="332"/>
      <c r="AC77" s="332"/>
      <c r="AD77" s="332"/>
      <c r="AE77" s="332"/>
      <c r="AF77" s="332"/>
      <c r="AG77" s="332"/>
      <c r="AH77" s="332"/>
      <c r="AI77" s="332"/>
      <c r="AJ77" s="332"/>
      <c r="AK77" s="332"/>
      <c r="AL77" s="332"/>
      <c r="AM77" s="332"/>
      <c r="AN77" s="332"/>
      <c r="AO77" s="332"/>
      <c r="AP77" s="332"/>
      <c r="AQ77" s="332"/>
      <c r="AR77" s="332"/>
      <c r="AS77" s="332"/>
      <c r="AT77" s="332"/>
      <c r="AU77" s="332"/>
      <c r="AV77" s="332"/>
      <c r="AW77" s="332"/>
      <c r="AX77" s="332"/>
      <c r="AY77" s="332"/>
      <c r="AZ77" s="332"/>
      <c r="BA77" s="332"/>
      <c r="BB77" s="332"/>
      <c r="BC77" s="332"/>
      <c r="BD77" s="332"/>
      <c r="BE77" s="332"/>
      <c r="BF77" s="332"/>
      <c r="BG77" s="332"/>
      <c r="BH77" s="332"/>
      <c r="BI77" s="332"/>
      <c r="BJ77" s="334"/>
    </row>
    <row r="78" spans="1:62" s="279" customFormat="1">
      <c r="A78" s="284"/>
      <c r="B78" s="284"/>
      <c r="C78" s="284"/>
      <c r="D78" s="284" t="s">
        <v>23</v>
      </c>
      <c r="E78" s="284">
        <f>SUM(E77:E77)</f>
        <v>33</v>
      </c>
      <c r="F78" s="299"/>
      <c r="G78" s="284"/>
      <c r="H78" s="284"/>
      <c r="I78" s="284"/>
      <c r="J78" s="284"/>
      <c r="K78" s="284"/>
      <c r="L78" s="284"/>
      <c r="M78" s="284"/>
      <c r="N78" s="284"/>
      <c r="O78" s="284"/>
      <c r="P78" s="284"/>
      <c r="Q78" s="284"/>
      <c r="R78" s="284"/>
      <c r="S78" s="316"/>
      <c r="T78" s="326"/>
      <c r="U78" s="326"/>
      <c r="V78" s="326"/>
      <c r="W78" s="326"/>
      <c r="X78" s="327"/>
      <c r="Y78" s="327"/>
      <c r="Z78" s="327"/>
      <c r="AA78" s="327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4"/>
    </row>
    <row r="79" spans="1:62" s="279" customFormat="1">
      <c r="A79" s="284"/>
      <c r="B79" s="284"/>
      <c r="C79" s="284"/>
      <c r="D79" s="284" t="s">
        <v>75</v>
      </c>
      <c r="E79" s="321">
        <v>7.8799999999999995E-2</v>
      </c>
      <c r="F79" s="299">
        <f>E79*K48</f>
        <v>2499.8512000000001</v>
      </c>
      <c r="G79" s="284">
        <f>E79*G48</f>
        <v>2427.04</v>
      </c>
      <c r="H79" s="284"/>
      <c r="I79" s="284">
        <f>E79*I48</f>
        <v>2499.8512000000001</v>
      </c>
      <c r="J79" s="284"/>
      <c r="K79" s="284"/>
      <c r="L79" s="284"/>
      <c r="M79" s="284"/>
      <c r="N79" s="284"/>
      <c r="O79" s="284"/>
      <c r="P79" s="284"/>
      <c r="Q79" s="284"/>
      <c r="R79" s="284"/>
      <c r="S79" s="316"/>
      <c r="T79" s="326"/>
      <c r="U79" s="326"/>
      <c r="V79" s="326"/>
      <c r="W79" s="326"/>
      <c r="X79" s="327"/>
      <c r="Y79" s="327"/>
      <c r="Z79" s="327"/>
      <c r="AA79" s="327"/>
      <c r="AB79" s="332"/>
      <c r="AC79" s="332"/>
      <c r="AD79" s="332"/>
      <c r="AE79" s="332"/>
      <c r="AF79" s="332"/>
      <c r="AG79" s="332"/>
      <c r="AH79" s="332"/>
      <c r="AI79" s="332"/>
      <c r="AJ79" s="332"/>
      <c r="AK79" s="332"/>
      <c r="AL79" s="332"/>
      <c r="AM79" s="332"/>
      <c r="AN79" s="332"/>
      <c r="AO79" s="332"/>
      <c r="AP79" s="332"/>
      <c r="AQ79" s="332"/>
      <c r="AR79" s="332"/>
      <c r="AS79" s="332"/>
      <c r="AT79" s="332"/>
      <c r="AU79" s="332"/>
      <c r="AV79" s="332"/>
      <c r="AW79" s="332"/>
      <c r="AX79" s="332"/>
      <c r="AY79" s="332"/>
      <c r="AZ79" s="332"/>
      <c r="BA79" s="332"/>
      <c r="BB79" s="332"/>
      <c r="BC79" s="332"/>
      <c r="BD79" s="332"/>
      <c r="BE79" s="332"/>
      <c r="BF79" s="332"/>
      <c r="BG79" s="332"/>
      <c r="BH79" s="332"/>
      <c r="BI79" s="332"/>
      <c r="BJ79" s="334"/>
    </row>
    <row r="80" spans="1:62" s="279" customFormat="1">
      <c r="A80" s="284"/>
      <c r="B80" s="284"/>
      <c r="C80" s="284"/>
      <c r="D80" s="284"/>
      <c r="E80" s="321"/>
      <c r="F80" s="299"/>
      <c r="G80" s="284"/>
      <c r="H80" s="284"/>
      <c r="I80" s="284"/>
      <c r="J80" s="284"/>
      <c r="K80" s="284"/>
      <c r="L80" s="284"/>
      <c r="M80" s="284"/>
      <c r="N80" s="284"/>
      <c r="O80" s="284"/>
      <c r="P80" s="284"/>
      <c r="Q80" s="284"/>
      <c r="R80" s="284"/>
      <c r="S80" s="316"/>
      <c r="T80" s="326"/>
      <c r="U80" s="326"/>
      <c r="V80" s="326"/>
      <c r="W80" s="326"/>
      <c r="X80" s="327"/>
      <c r="Y80" s="327"/>
      <c r="Z80" s="327"/>
      <c r="AA80" s="327"/>
      <c r="AB80" s="332"/>
      <c r="AC80" s="332"/>
      <c r="AD80" s="332"/>
      <c r="AE80" s="332"/>
      <c r="AF80" s="332"/>
      <c r="AG80" s="332"/>
      <c r="AH80" s="332"/>
      <c r="AI80" s="332"/>
      <c r="AJ80" s="332"/>
      <c r="AK80" s="332"/>
      <c r="AL80" s="332"/>
      <c r="AM80" s="332"/>
      <c r="AN80" s="332"/>
      <c r="AO80" s="332"/>
      <c r="AP80" s="332"/>
      <c r="AQ80" s="332"/>
      <c r="AR80" s="332"/>
      <c r="AS80" s="332"/>
      <c r="AT80" s="332"/>
      <c r="AU80" s="332"/>
      <c r="AV80" s="332"/>
      <c r="AW80" s="332"/>
      <c r="AX80" s="332"/>
      <c r="AY80" s="332"/>
      <c r="AZ80" s="332"/>
      <c r="BA80" s="332"/>
      <c r="BB80" s="332"/>
      <c r="BC80" s="332"/>
      <c r="BD80" s="332"/>
      <c r="BE80" s="332"/>
      <c r="BF80" s="332"/>
      <c r="BG80" s="332"/>
      <c r="BH80" s="332"/>
      <c r="BI80" s="332"/>
      <c r="BJ80" s="334"/>
    </row>
    <row r="81" spans="1:62" s="278" customFormat="1">
      <c r="A81" s="284"/>
      <c r="B81" s="284"/>
      <c r="C81" s="284"/>
      <c r="D81" s="284"/>
      <c r="E81" s="284"/>
      <c r="F81" s="299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84"/>
      <c r="S81" s="316"/>
      <c r="T81" s="324"/>
      <c r="U81" s="324"/>
      <c r="V81" s="324"/>
      <c r="W81" s="324"/>
      <c r="X81" s="325"/>
      <c r="Y81" s="325"/>
      <c r="Z81" s="325"/>
      <c r="AA81" s="325"/>
      <c r="AB81" s="331"/>
      <c r="AC81" s="331"/>
      <c r="AD81" s="331"/>
      <c r="AE81" s="331"/>
      <c r="AF81" s="331"/>
      <c r="AG81" s="331"/>
      <c r="AH81" s="331"/>
      <c r="AI81" s="331"/>
      <c r="AJ81" s="331"/>
      <c r="AK81" s="331"/>
      <c r="AL81" s="331"/>
      <c r="AM81" s="331"/>
      <c r="AN81" s="331"/>
      <c r="AO81" s="331"/>
      <c r="AP81" s="331"/>
      <c r="AQ81" s="331"/>
      <c r="AR81" s="331"/>
      <c r="AS81" s="331"/>
      <c r="AT81" s="331"/>
      <c r="AU81" s="331"/>
      <c r="AV81" s="331"/>
      <c r="AW81" s="331"/>
      <c r="AX81" s="331"/>
      <c r="AY81" s="331"/>
      <c r="AZ81" s="331"/>
      <c r="BA81" s="331"/>
      <c r="BB81" s="331"/>
      <c r="BC81" s="331"/>
      <c r="BD81" s="331"/>
      <c r="BE81" s="331"/>
      <c r="BF81" s="331"/>
      <c r="BG81" s="331"/>
      <c r="BH81" s="331"/>
      <c r="BI81" s="331"/>
      <c r="BJ81" s="333"/>
    </row>
    <row r="82" spans="1:62" s="277" customFormat="1">
      <c r="A82" s="284" t="s">
        <v>88</v>
      </c>
      <c r="B82" s="15" t="s">
        <v>89</v>
      </c>
      <c r="C82" s="284"/>
      <c r="D82" s="284" t="s">
        <v>90</v>
      </c>
      <c r="E82" s="284">
        <v>24</v>
      </c>
      <c r="F82" s="299"/>
      <c r="G82" s="284"/>
      <c r="H82" s="284"/>
      <c r="I82" s="284"/>
      <c r="J82" s="284"/>
      <c r="K82" s="284"/>
      <c r="L82" s="284"/>
      <c r="M82" s="284"/>
      <c r="N82" s="284"/>
      <c r="O82" s="284"/>
      <c r="P82" s="284"/>
      <c r="Q82" s="284"/>
      <c r="R82" s="284"/>
      <c r="S82" s="316"/>
      <c r="T82" s="313"/>
      <c r="U82" s="313"/>
      <c r="V82" s="313"/>
      <c r="W82" s="313"/>
      <c r="X82" s="314"/>
      <c r="Y82" s="314"/>
      <c r="Z82" s="314"/>
      <c r="AA82" s="314"/>
      <c r="AB82" s="317"/>
      <c r="AC82" s="317"/>
      <c r="AD82" s="317"/>
      <c r="AE82" s="317"/>
      <c r="AF82" s="317"/>
      <c r="AG82" s="317"/>
      <c r="AH82" s="317"/>
      <c r="AI82" s="317"/>
      <c r="AJ82" s="317"/>
      <c r="AK82" s="317"/>
      <c r="AL82" s="317"/>
      <c r="AM82" s="317"/>
      <c r="AN82" s="317"/>
      <c r="AO82" s="317"/>
      <c r="AP82" s="317"/>
      <c r="AQ82" s="317"/>
      <c r="AR82" s="317"/>
      <c r="AS82" s="317"/>
      <c r="AT82" s="317"/>
      <c r="AU82" s="317"/>
      <c r="AV82" s="317"/>
      <c r="AW82" s="317"/>
      <c r="AX82" s="317"/>
      <c r="AY82" s="317"/>
      <c r="AZ82" s="317"/>
      <c r="BA82" s="317"/>
      <c r="BB82" s="317"/>
      <c r="BC82" s="317"/>
      <c r="BD82" s="317"/>
      <c r="BE82" s="317"/>
      <c r="BF82" s="317"/>
      <c r="BG82" s="317"/>
      <c r="BH82" s="317"/>
      <c r="BI82" s="317"/>
      <c r="BJ82" s="320"/>
    </row>
    <row r="83" spans="1:62" s="278" customFormat="1">
      <c r="A83" s="284"/>
      <c r="B83" s="284">
        <v>4236</v>
      </c>
      <c r="C83" s="284"/>
      <c r="D83" s="284" t="s">
        <v>91</v>
      </c>
      <c r="E83" s="284">
        <v>24</v>
      </c>
      <c r="F83" s="299"/>
      <c r="G83" s="284"/>
      <c r="H83" s="284"/>
      <c r="I83" s="284"/>
      <c r="J83" s="284"/>
      <c r="K83" s="284"/>
      <c r="L83" s="284"/>
      <c r="M83" s="284"/>
      <c r="N83" s="284"/>
      <c r="O83" s="284"/>
      <c r="P83" s="284"/>
      <c r="Q83" s="284"/>
      <c r="R83" s="284"/>
      <c r="S83" s="316"/>
      <c r="T83" s="324"/>
      <c r="U83" s="324"/>
      <c r="V83" s="324"/>
      <c r="W83" s="324"/>
      <c r="X83" s="325"/>
      <c r="Y83" s="325"/>
      <c r="Z83" s="325"/>
      <c r="AA83" s="325"/>
      <c r="AB83" s="331"/>
      <c r="AC83" s="331"/>
      <c r="AD83" s="331"/>
      <c r="AE83" s="331"/>
      <c r="AF83" s="331"/>
      <c r="AG83" s="331"/>
      <c r="AH83" s="331"/>
      <c r="AI83" s="331"/>
      <c r="AJ83" s="331"/>
      <c r="AK83" s="331"/>
      <c r="AL83" s="331"/>
      <c r="AM83" s="331"/>
      <c r="AN83" s="331"/>
      <c r="AO83" s="331"/>
      <c r="AP83" s="331"/>
      <c r="AQ83" s="331"/>
      <c r="AR83" s="331"/>
      <c r="AS83" s="331"/>
      <c r="AT83" s="331"/>
      <c r="AU83" s="331"/>
      <c r="AV83" s="331"/>
      <c r="AW83" s="331"/>
      <c r="AX83" s="331"/>
      <c r="AY83" s="331"/>
      <c r="AZ83" s="331"/>
      <c r="BA83" s="331"/>
      <c r="BB83" s="331"/>
      <c r="BC83" s="331"/>
      <c r="BD83" s="331"/>
      <c r="BE83" s="331"/>
      <c r="BF83" s="331"/>
      <c r="BG83" s="331"/>
      <c r="BH83" s="331"/>
      <c r="BI83" s="331"/>
      <c r="BJ83" s="333"/>
    </row>
    <row r="84" spans="1:62" s="278" customFormat="1">
      <c r="A84" s="284"/>
      <c r="B84" s="284"/>
      <c r="C84" s="284"/>
      <c r="D84" s="284" t="s">
        <v>23</v>
      </c>
      <c r="E84" s="284">
        <f>SUM(E82:E83)</f>
        <v>48</v>
      </c>
      <c r="F84" s="299"/>
      <c r="G84" s="284"/>
      <c r="H84" s="284"/>
      <c r="I84" s="284"/>
      <c r="J84" s="284"/>
      <c r="K84" s="284"/>
      <c r="L84" s="284"/>
      <c r="M84" s="284"/>
      <c r="N84" s="284"/>
      <c r="O84" s="284"/>
      <c r="P84" s="284"/>
      <c r="Q84" s="284"/>
      <c r="R84" s="284"/>
      <c r="S84" s="316"/>
      <c r="T84" s="324"/>
      <c r="U84" s="324"/>
      <c r="V84" s="324"/>
      <c r="W84" s="324"/>
      <c r="X84" s="325"/>
      <c r="Y84" s="325"/>
      <c r="Z84" s="325"/>
      <c r="AA84" s="325"/>
      <c r="AB84" s="331"/>
      <c r="AC84" s="331"/>
      <c r="AD84" s="331"/>
      <c r="AE84" s="331"/>
      <c r="AF84" s="331"/>
      <c r="AG84" s="331"/>
      <c r="AH84" s="331"/>
      <c r="AI84" s="331"/>
      <c r="AJ84" s="331"/>
      <c r="AK84" s="331"/>
      <c r="AL84" s="331"/>
      <c r="AM84" s="331"/>
      <c r="AN84" s="331"/>
      <c r="AO84" s="331"/>
      <c r="AP84" s="331"/>
      <c r="AQ84" s="331"/>
      <c r="AR84" s="331"/>
      <c r="AS84" s="331"/>
      <c r="AT84" s="331"/>
      <c r="AU84" s="331"/>
      <c r="AV84" s="331"/>
      <c r="AW84" s="331"/>
      <c r="AX84" s="331"/>
      <c r="AY84" s="331"/>
      <c r="AZ84" s="331"/>
      <c r="BA84" s="331"/>
      <c r="BB84" s="331"/>
      <c r="BC84" s="331"/>
      <c r="BD84" s="331"/>
      <c r="BE84" s="331"/>
      <c r="BF84" s="331"/>
      <c r="BG84" s="331"/>
      <c r="BH84" s="331"/>
      <c r="BI84" s="331"/>
      <c r="BJ84" s="333"/>
    </row>
    <row r="85" spans="1:62" s="278" customFormat="1">
      <c r="A85" s="284"/>
      <c r="B85" s="284"/>
      <c r="C85" s="284"/>
      <c r="D85" s="284" t="s">
        <v>75</v>
      </c>
      <c r="E85" s="321">
        <f>E84/E52</f>
        <v>0.114558472553699</v>
      </c>
      <c r="F85" s="299">
        <f>E85*K48</f>
        <v>3634.2529832935502</v>
      </c>
      <c r="G85" s="284">
        <f>E85*G48</f>
        <v>3528.4009546539301</v>
      </c>
      <c r="H85" s="284"/>
      <c r="I85" s="284">
        <f>E85*I48</f>
        <v>3634.2529832935502</v>
      </c>
      <c r="J85" s="284"/>
      <c r="K85" s="284"/>
      <c r="L85" s="284"/>
      <c r="M85" s="284"/>
      <c r="N85" s="284"/>
      <c r="O85" s="284"/>
      <c r="P85" s="284"/>
      <c r="Q85" s="284"/>
      <c r="R85" s="284"/>
      <c r="S85" s="316"/>
      <c r="T85" s="324"/>
      <c r="U85" s="324"/>
      <c r="V85" s="324"/>
      <c r="W85" s="324"/>
      <c r="X85" s="325"/>
      <c r="Y85" s="325"/>
      <c r="Z85" s="325"/>
      <c r="AA85" s="325"/>
      <c r="AB85" s="331"/>
      <c r="AC85" s="331"/>
      <c r="AD85" s="331"/>
      <c r="AE85" s="331"/>
      <c r="AF85" s="331"/>
      <c r="AG85" s="331"/>
      <c r="AH85" s="331"/>
      <c r="AI85" s="331"/>
      <c r="AJ85" s="331"/>
      <c r="AK85" s="331"/>
      <c r="AL85" s="331"/>
      <c r="AM85" s="331"/>
      <c r="AN85" s="331"/>
      <c r="AO85" s="331"/>
      <c r="AP85" s="331"/>
      <c r="AQ85" s="331"/>
      <c r="AR85" s="331"/>
      <c r="AS85" s="331"/>
      <c r="AT85" s="331"/>
      <c r="AU85" s="331"/>
      <c r="AV85" s="331"/>
      <c r="AW85" s="331"/>
      <c r="AX85" s="331"/>
      <c r="AY85" s="331"/>
      <c r="AZ85" s="331"/>
      <c r="BA85" s="331"/>
      <c r="BB85" s="331"/>
      <c r="BC85" s="331"/>
      <c r="BD85" s="331"/>
      <c r="BE85" s="331"/>
      <c r="BF85" s="331"/>
      <c r="BG85" s="331"/>
      <c r="BH85" s="331"/>
      <c r="BI85" s="331"/>
      <c r="BJ85" s="333"/>
    </row>
    <row r="86" spans="1:62" s="278" customFormat="1">
      <c r="A86" s="284"/>
      <c r="B86" s="284"/>
      <c r="C86" s="284"/>
      <c r="D86" s="284"/>
      <c r="E86" s="321"/>
      <c r="F86" s="299"/>
      <c r="G86" s="284"/>
      <c r="H86" s="284"/>
      <c r="I86" s="284"/>
      <c r="J86" s="284"/>
      <c r="K86" s="284"/>
      <c r="L86" s="284"/>
      <c r="M86" s="284"/>
      <c r="N86" s="284"/>
      <c r="O86" s="284"/>
      <c r="P86" s="284"/>
      <c r="Q86" s="284"/>
      <c r="R86" s="284"/>
      <c r="S86" s="316"/>
      <c r="T86" s="324"/>
      <c r="U86" s="324"/>
      <c r="V86" s="324"/>
      <c r="W86" s="324"/>
      <c r="X86" s="325"/>
      <c r="Y86" s="325"/>
      <c r="Z86" s="325"/>
      <c r="AA86" s="325"/>
      <c r="AB86" s="331"/>
      <c r="AC86" s="331"/>
      <c r="AD86" s="331"/>
      <c r="AE86" s="331"/>
      <c r="AF86" s="331"/>
      <c r="AG86" s="331"/>
      <c r="AH86" s="331"/>
      <c r="AI86" s="331"/>
      <c r="AJ86" s="331"/>
      <c r="AK86" s="331"/>
      <c r="AL86" s="331"/>
      <c r="AM86" s="331"/>
      <c r="AN86" s="331"/>
      <c r="AO86" s="331"/>
      <c r="AP86" s="331"/>
      <c r="AQ86" s="331"/>
      <c r="AR86" s="331"/>
      <c r="AS86" s="331"/>
      <c r="AT86" s="331"/>
      <c r="AU86" s="331"/>
      <c r="AV86" s="331"/>
      <c r="AW86" s="331"/>
      <c r="AX86" s="331"/>
      <c r="AY86" s="331"/>
      <c r="AZ86" s="331"/>
      <c r="BA86" s="331"/>
      <c r="BB86" s="331"/>
      <c r="BC86" s="331"/>
      <c r="BD86" s="331"/>
      <c r="BE86" s="331"/>
      <c r="BF86" s="331"/>
      <c r="BG86" s="331"/>
      <c r="BH86" s="331"/>
      <c r="BI86" s="331"/>
      <c r="BJ86" s="333"/>
    </row>
    <row r="87" spans="1:62" s="278" customFormat="1">
      <c r="A87" s="284"/>
      <c r="B87" s="284"/>
      <c r="C87" s="284"/>
      <c r="D87" s="284"/>
      <c r="E87" s="321"/>
      <c r="F87" s="299"/>
      <c r="G87" s="284"/>
      <c r="H87" s="284"/>
      <c r="I87" s="284"/>
      <c r="J87" s="284"/>
      <c r="K87" s="284"/>
      <c r="L87" s="284"/>
      <c r="M87" s="284"/>
      <c r="N87" s="284"/>
      <c r="O87" s="284"/>
      <c r="P87" s="284"/>
      <c r="Q87" s="284"/>
      <c r="R87" s="284"/>
      <c r="S87" s="316"/>
      <c r="T87" s="324"/>
      <c r="U87" s="324"/>
      <c r="V87" s="324"/>
      <c r="W87" s="324"/>
      <c r="X87" s="325"/>
      <c r="Y87" s="325"/>
      <c r="Z87" s="325"/>
      <c r="AA87" s="325"/>
      <c r="AB87" s="331"/>
      <c r="AC87" s="331"/>
      <c r="AD87" s="331"/>
      <c r="AE87" s="331"/>
      <c r="AF87" s="331"/>
      <c r="AG87" s="331"/>
      <c r="AH87" s="331"/>
      <c r="AI87" s="331"/>
      <c r="AJ87" s="331"/>
      <c r="AK87" s="331"/>
      <c r="AL87" s="331"/>
      <c r="AM87" s="331"/>
      <c r="AN87" s="331"/>
      <c r="AO87" s="331"/>
      <c r="AP87" s="331"/>
      <c r="AQ87" s="331"/>
      <c r="AR87" s="331"/>
      <c r="AS87" s="331"/>
      <c r="AT87" s="331"/>
      <c r="AU87" s="331"/>
      <c r="AV87" s="331"/>
      <c r="AW87" s="331"/>
      <c r="AX87" s="331"/>
      <c r="AY87" s="331"/>
      <c r="AZ87" s="331"/>
      <c r="BA87" s="331"/>
      <c r="BB87" s="331"/>
      <c r="BC87" s="331"/>
      <c r="BD87" s="331"/>
      <c r="BE87" s="331"/>
      <c r="BF87" s="331"/>
      <c r="BG87" s="331"/>
      <c r="BH87" s="331"/>
      <c r="BI87" s="331"/>
      <c r="BJ87" s="333"/>
    </row>
    <row r="88" spans="1:62" s="278" customFormat="1">
      <c r="A88" s="284"/>
      <c r="B88" s="284"/>
      <c r="C88" s="284"/>
      <c r="D88" s="284"/>
      <c r="E88" s="321"/>
      <c r="F88" s="299"/>
      <c r="G88" s="284"/>
      <c r="H88" s="284"/>
      <c r="I88" s="284"/>
      <c r="J88" s="284"/>
      <c r="K88" s="284"/>
      <c r="L88" s="284"/>
      <c r="M88" s="284"/>
      <c r="N88" s="284"/>
      <c r="O88" s="284"/>
      <c r="P88" s="284"/>
      <c r="Q88" s="284"/>
      <c r="R88" s="284"/>
      <c r="S88" s="316"/>
      <c r="T88" s="324"/>
      <c r="U88" s="324"/>
      <c r="V88" s="324"/>
      <c r="W88" s="324"/>
      <c r="X88" s="325"/>
      <c r="Y88" s="325"/>
      <c r="Z88" s="325"/>
      <c r="AA88" s="325"/>
      <c r="AB88" s="331"/>
      <c r="AC88" s="331"/>
      <c r="AD88" s="331"/>
      <c r="AE88" s="331"/>
      <c r="AF88" s="331"/>
      <c r="AG88" s="331"/>
      <c r="AH88" s="331"/>
      <c r="AI88" s="331"/>
      <c r="AJ88" s="331"/>
      <c r="AK88" s="331"/>
      <c r="AL88" s="331"/>
      <c r="AM88" s="331"/>
      <c r="AN88" s="331"/>
      <c r="AO88" s="331"/>
      <c r="AP88" s="331"/>
      <c r="AQ88" s="331"/>
      <c r="AR88" s="331"/>
      <c r="AS88" s="331"/>
      <c r="AT88" s="331"/>
      <c r="AU88" s="331"/>
      <c r="AV88" s="331"/>
      <c r="AW88" s="331"/>
      <c r="AX88" s="331"/>
      <c r="AY88" s="331"/>
      <c r="AZ88" s="331"/>
      <c r="BA88" s="331"/>
      <c r="BB88" s="331"/>
      <c r="BC88" s="331"/>
      <c r="BD88" s="331"/>
      <c r="BE88" s="331"/>
      <c r="BF88" s="331"/>
      <c r="BG88" s="331"/>
      <c r="BH88" s="331"/>
      <c r="BI88" s="331"/>
      <c r="BJ88" s="333"/>
    </row>
    <row r="89" spans="1:62" s="278" customFormat="1">
      <c r="A89" s="284"/>
      <c r="B89" s="284"/>
      <c r="C89" s="284"/>
      <c r="D89" s="284"/>
      <c r="E89" s="284"/>
      <c r="F89" s="299"/>
      <c r="G89" s="284"/>
      <c r="H89" s="284"/>
      <c r="I89" s="284"/>
      <c r="J89" s="284"/>
      <c r="K89" s="284"/>
      <c r="L89" s="284"/>
      <c r="M89" s="284"/>
      <c r="N89" s="284"/>
      <c r="O89" s="284"/>
      <c r="P89" s="284"/>
      <c r="Q89" s="284"/>
      <c r="R89" s="284"/>
      <c r="S89" s="316"/>
      <c r="T89" s="324"/>
      <c r="U89" s="324"/>
      <c r="V89" s="324"/>
      <c r="W89" s="324"/>
      <c r="X89" s="325"/>
      <c r="Y89" s="325"/>
      <c r="Z89" s="325"/>
      <c r="AA89" s="325"/>
      <c r="AB89" s="331"/>
      <c r="AC89" s="331"/>
      <c r="AD89" s="331"/>
      <c r="AE89" s="331"/>
      <c r="AF89" s="331"/>
      <c r="AG89" s="331"/>
      <c r="AH89" s="331"/>
      <c r="AI89" s="331"/>
      <c r="AJ89" s="331"/>
      <c r="AK89" s="331"/>
      <c r="AL89" s="331"/>
      <c r="AM89" s="331"/>
      <c r="AN89" s="331"/>
      <c r="AO89" s="331"/>
      <c r="AP89" s="331"/>
      <c r="AQ89" s="331"/>
      <c r="AR89" s="331"/>
      <c r="AS89" s="331"/>
      <c r="AT89" s="331"/>
      <c r="AU89" s="331"/>
      <c r="AV89" s="331"/>
      <c r="AW89" s="331"/>
      <c r="AX89" s="331"/>
      <c r="AY89" s="331"/>
      <c r="AZ89" s="331"/>
      <c r="BA89" s="331"/>
      <c r="BB89" s="331"/>
      <c r="BC89" s="331"/>
      <c r="BD89" s="331"/>
      <c r="BE89" s="331"/>
      <c r="BF89" s="331"/>
      <c r="BG89" s="331"/>
      <c r="BH89" s="331"/>
      <c r="BI89" s="331"/>
      <c r="BJ89" s="333"/>
    </row>
    <row r="90" spans="1:62" s="277" customFormat="1">
      <c r="A90" s="284" t="s">
        <v>92</v>
      </c>
      <c r="B90" s="284" t="s">
        <v>93</v>
      </c>
      <c r="C90" s="284"/>
      <c r="D90" s="284" t="s">
        <v>94</v>
      </c>
      <c r="E90" s="284">
        <v>33</v>
      </c>
      <c r="F90" s="299"/>
      <c r="G90" s="284"/>
      <c r="H90" s="284"/>
      <c r="I90" s="284"/>
      <c r="J90" s="284"/>
      <c r="K90" s="284"/>
      <c r="L90" s="284"/>
      <c r="M90" s="284"/>
      <c r="N90" s="284"/>
      <c r="O90" s="284"/>
      <c r="P90" s="284"/>
      <c r="Q90" s="284"/>
      <c r="R90" s="284"/>
      <c r="S90" s="316"/>
      <c r="T90" s="313"/>
      <c r="U90" s="313"/>
      <c r="V90" s="313"/>
      <c r="W90" s="313"/>
      <c r="X90" s="314"/>
      <c r="Y90" s="314"/>
      <c r="Z90" s="314"/>
      <c r="AA90" s="314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  <c r="AY90" s="317"/>
      <c r="AZ90" s="317"/>
      <c r="BA90" s="317"/>
      <c r="BB90" s="317"/>
      <c r="BC90" s="317"/>
      <c r="BD90" s="317"/>
      <c r="BE90" s="317"/>
      <c r="BF90" s="317"/>
      <c r="BG90" s="317"/>
      <c r="BH90" s="317"/>
      <c r="BI90" s="317"/>
      <c r="BJ90" s="320"/>
    </row>
    <row r="91" spans="1:62" s="278" customFormat="1">
      <c r="A91" s="284"/>
      <c r="B91" s="284">
        <v>4211</v>
      </c>
      <c r="C91" s="284"/>
      <c r="D91" s="284" t="s">
        <v>95</v>
      </c>
      <c r="E91" s="284">
        <v>27</v>
      </c>
      <c r="F91" s="299"/>
      <c r="G91" s="284"/>
      <c r="H91" s="284"/>
      <c r="I91" s="284"/>
      <c r="J91" s="284"/>
      <c r="K91" s="284"/>
      <c r="L91" s="284"/>
      <c r="M91" s="284"/>
      <c r="N91" s="284"/>
      <c r="O91" s="284"/>
      <c r="P91" s="284"/>
      <c r="Q91" s="284"/>
      <c r="R91" s="284"/>
      <c r="S91" s="316"/>
      <c r="T91" s="324"/>
      <c r="U91" s="324"/>
      <c r="V91" s="324"/>
      <c r="W91" s="324"/>
      <c r="X91" s="325"/>
      <c r="Y91" s="325"/>
      <c r="Z91" s="325"/>
      <c r="AA91" s="325"/>
      <c r="AB91" s="331"/>
      <c r="AC91" s="331"/>
      <c r="AD91" s="331"/>
      <c r="AE91" s="331"/>
      <c r="AF91" s="331"/>
      <c r="AG91" s="331"/>
      <c r="AH91" s="331"/>
      <c r="AI91" s="331"/>
      <c r="AJ91" s="331"/>
      <c r="AK91" s="331"/>
      <c r="AL91" s="331"/>
      <c r="AM91" s="331"/>
      <c r="AN91" s="331"/>
      <c r="AO91" s="331"/>
      <c r="AP91" s="331"/>
      <c r="AQ91" s="331"/>
      <c r="AR91" s="331"/>
      <c r="AS91" s="331"/>
      <c r="AT91" s="331"/>
      <c r="AU91" s="331"/>
      <c r="AV91" s="331"/>
      <c r="AW91" s="331"/>
      <c r="AX91" s="331"/>
      <c r="AY91" s="331"/>
      <c r="AZ91" s="331"/>
      <c r="BA91" s="331"/>
      <c r="BB91" s="331"/>
      <c r="BC91" s="331"/>
      <c r="BD91" s="331"/>
      <c r="BE91" s="331"/>
      <c r="BF91" s="331"/>
      <c r="BG91" s="331"/>
      <c r="BH91" s="331"/>
      <c r="BI91" s="331"/>
      <c r="BJ91" s="333"/>
    </row>
    <row r="92" spans="1:62" s="278" customFormat="1">
      <c r="A92" s="284"/>
      <c r="B92" s="284"/>
      <c r="C92" s="284"/>
      <c r="D92" s="284" t="s">
        <v>96</v>
      </c>
      <c r="E92" s="284">
        <v>33</v>
      </c>
      <c r="F92" s="299"/>
      <c r="G92" s="284"/>
      <c r="H92" s="284"/>
      <c r="I92" s="284"/>
      <c r="J92" s="284"/>
      <c r="K92" s="284"/>
      <c r="L92" s="284"/>
      <c r="M92" s="284"/>
      <c r="N92" s="284"/>
      <c r="O92" s="284"/>
      <c r="P92" s="284"/>
      <c r="Q92" s="284"/>
      <c r="R92" s="284"/>
      <c r="S92" s="316"/>
      <c r="T92" s="324"/>
      <c r="U92" s="324"/>
      <c r="V92" s="324"/>
      <c r="W92" s="324"/>
      <c r="X92" s="325"/>
      <c r="Y92" s="325"/>
      <c r="Z92" s="325"/>
      <c r="AA92" s="325"/>
      <c r="AB92" s="331"/>
      <c r="AC92" s="331"/>
      <c r="AD92" s="331"/>
      <c r="AE92" s="331"/>
      <c r="AF92" s="331"/>
      <c r="AG92" s="331"/>
      <c r="AH92" s="331"/>
      <c r="AI92" s="331"/>
      <c r="AJ92" s="331"/>
      <c r="AK92" s="331"/>
      <c r="AL92" s="331"/>
      <c r="AM92" s="331"/>
      <c r="AN92" s="331"/>
      <c r="AO92" s="331"/>
      <c r="AP92" s="331"/>
      <c r="AQ92" s="331"/>
      <c r="AR92" s="331"/>
      <c r="AS92" s="331"/>
      <c r="AT92" s="331"/>
      <c r="AU92" s="331"/>
      <c r="AV92" s="331"/>
      <c r="AW92" s="331"/>
      <c r="AX92" s="331"/>
      <c r="AY92" s="331"/>
      <c r="AZ92" s="331"/>
      <c r="BA92" s="331"/>
      <c r="BB92" s="331"/>
      <c r="BC92" s="331"/>
      <c r="BD92" s="331"/>
      <c r="BE92" s="331"/>
      <c r="BF92" s="331"/>
      <c r="BG92" s="331"/>
      <c r="BH92" s="331"/>
      <c r="BI92" s="331"/>
      <c r="BJ92" s="333"/>
    </row>
    <row r="93" spans="1:62" s="278" customFormat="1">
      <c r="A93" s="284"/>
      <c r="B93" s="284" t="s">
        <v>97</v>
      </c>
      <c r="C93" s="284"/>
      <c r="D93" s="284" t="s">
        <v>23</v>
      </c>
      <c r="E93" s="284">
        <f>E90+E91+E92</f>
        <v>93</v>
      </c>
      <c r="F93" s="299"/>
      <c r="G93" s="284"/>
      <c r="H93" s="284"/>
      <c r="I93" s="284"/>
      <c r="J93" s="284"/>
      <c r="K93" s="284"/>
      <c r="L93" s="284"/>
      <c r="M93" s="284"/>
      <c r="N93" s="284"/>
      <c r="O93" s="284"/>
      <c r="P93" s="284"/>
      <c r="Q93" s="284"/>
      <c r="R93" s="284"/>
      <c r="S93" s="316"/>
      <c r="T93" s="324"/>
      <c r="U93" s="324"/>
      <c r="V93" s="324"/>
      <c r="W93" s="324"/>
      <c r="X93" s="325"/>
      <c r="Y93" s="325"/>
      <c r="Z93" s="325"/>
      <c r="AA93" s="325"/>
      <c r="AB93" s="331"/>
      <c r="AC93" s="331"/>
      <c r="AD93" s="331"/>
      <c r="AE93" s="331"/>
      <c r="AF93" s="331"/>
      <c r="AG93" s="331"/>
      <c r="AH93" s="331"/>
      <c r="AI93" s="331"/>
      <c r="AJ93" s="331"/>
      <c r="AK93" s="331"/>
      <c r="AL93" s="331"/>
      <c r="AM93" s="331"/>
      <c r="AN93" s="331"/>
      <c r="AO93" s="331"/>
      <c r="AP93" s="331"/>
      <c r="AQ93" s="331"/>
      <c r="AR93" s="331"/>
      <c r="AS93" s="331"/>
      <c r="AT93" s="331"/>
      <c r="AU93" s="331"/>
      <c r="AV93" s="331"/>
      <c r="AW93" s="331"/>
      <c r="AX93" s="331"/>
      <c r="AY93" s="331"/>
      <c r="AZ93" s="331"/>
      <c r="BA93" s="331"/>
      <c r="BB93" s="331"/>
      <c r="BC93" s="331"/>
      <c r="BD93" s="331"/>
      <c r="BE93" s="331"/>
      <c r="BF93" s="331"/>
      <c r="BG93" s="331"/>
      <c r="BH93" s="331"/>
      <c r="BI93" s="331"/>
      <c r="BJ93" s="333"/>
    </row>
    <row r="94" spans="1:62" s="278" customFormat="1">
      <c r="A94" s="284"/>
      <c r="B94" s="284"/>
      <c r="C94" s="284"/>
      <c r="D94" s="284" t="s">
        <v>75</v>
      </c>
      <c r="E94" s="321">
        <v>0.222</v>
      </c>
      <c r="F94" s="299">
        <f>M48*E94</f>
        <v>7042.7280000000001</v>
      </c>
      <c r="G94" s="284">
        <f>E94*G48</f>
        <v>6837.6</v>
      </c>
      <c r="H94" s="284"/>
      <c r="I94" s="284">
        <f>E94*I48</f>
        <v>7042.7280000000001</v>
      </c>
      <c r="J94" s="284"/>
      <c r="K94" s="284"/>
      <c r="L94" s="284"/>
      <c r="M94" s="284"/>
      <c r="N94" s="284"/>
      <c r="O94" s="284"/>
      <c r="P94" s="284"/>
      <c r="Q94" s="284"/>
      <c r="R94" s="284"/>
      <c r="S94" s="316"/>
      <c r="T94" s="324"/>
      <c r="U94" s="324"/>
      <c r="V94" s="324"/>
      <c r="W94" s="324"/>
      <c r="X94" s="325"/>
      <c r="Y94" s="325"/>
      <c r="Z94" s="325"/>
      <c r="AA94" s="325"/>
      <c r="AB94" s="331"/>
      <c r="AC94" s="331"/>
      <c r="AD94" s="331"/>
      <c r="AE94" s="331"/>
      <c r="AF94" s="331"/>
      <c r="AG94" s="331"/>
      <c r="AH94" s="331"/>
      <c r="AI94" s="331"/>
      <c r="AJ94" s="331"/>
      <c r="AK94" s="331"/>
      <c r="AL94" s="331"/>
      <c r="AM94" s="331"/>
      <c r="AN94" s="331"/>
      <c r="AO94" s="331"/>
      <c r="AP94" s="331"/>
      <c r="AQ94" s="331"/>
      <c r="AR94" s="331"/>
      <c r="AS94" s="331"/>
      <c r="AT94" s="331"/>
      <c r="AU94" s="331"/>
      <c r="AV94" s="331"/>
      <c r="AW94" s="331"/>
      <c r="AX94" s="331"/>
      <c r="AY94" s="331"/>
      <c r="AZ94" s="331"/>
      <c r="BA94" s="331"/>
      <c r="BB94" s="331"/>
      <c r="BC94" s="331"/>
      <c r="BD94" s="331"/>
      <c r="BE94" s="331"/>
      <c r="BF94" s="331"/>
      <c r="BG94" s="331"/>
      <c r="BH94" s="331"/>
      <c r="BI94" s="331"/>
      <c r="BJ94" s="333"/>
    </row>
    <row r="95" spans="1:62" s="278" customFormat="1">
      <c r="A95" s="284"/>
      <c r="B95" s="284"/>
      <c r="C95" s="284"/>
      <c r="D95" s="284"/>
      <c r="E95" s="284"/>
      <c r="F95" s="299"/>
      <c r="G95" s="284"/>
      <c r="H95" s="284"/>
      <c r="I95" s="284"/>
      <c r="J95" s="284"/>
      <c r="K95" s="284"/>
      <c r="L95" s="284"/>
      <c r="M95" s="284"/>
      <c r="N95" s="284"/>
      <c r="O95" s="284"/>
      <c r="P95" s="284"/>
      <c r="Q95" s="284"/>
      <c r="R95" s="284"/>
      <c r="S95" s="316"/>
      <c r="T95" s="324"/>
      <c r="U95" s="324"/>
      <c r="V95" s="324"/>
      <c r="W95" s="324"/>
      <c r="X95" s="325"/>
      <c r="Y95" s="325"/>
      <c r="Z95" s="325"/>
      <c r="AA95" s="325"/>
      <c r="AB95" s="331"/>
      <c r="AC95" s="331"/>
      <c r="AD95" s="331"/>
      <c r="AE95" s="331"/>
      <c r="AF95" s="331"/>
      <c r="AG95" s="331"/>
      <c r="AH95" s="331"/>
      <c r="AI95" s="331"/>
      <c r="AJ95" s="331"/>
      <c r="AK95" s="331"/>
      <c r="AL95" s="331"/>
      <c r="AM95" s="331"/>
      <c r="AN95" s="331"/>
      <c r="AO95" s="331"/>
      <c r="AP95" s="331"/>
      <c r="AQ95" s="331"/>
      <c r="AR95" s="331"/>
      <c r="AS95" s="331"/>
      <c r="AT95" s="331"/>
      <c r="AU95" s="331"/>
      <c r="AV95" s="331"/>
      <c r="AW95" s="331"/>
      <c r="AX95" s="331"/>
      <c r="AY95" s="331"/>
      <c r="AZ95" s="331"/>
      <c r="BA95" s="331"/>
      <c r="BB95" s="331"/>
      <c r="BC95" s="331"/>
      <c r="BD95" s="331"/>
      <c r="BE95" s="331"/>
      <c r="BF95" s="331"/>
      <c r="BG95" s="331"/>
      <c r="BH95" s="331"/>
      <c r="BI95" s="331"/>
      <c r="BJ95" s="333"/>
    </row>
    <row r="96" spans="1:62" s="278" customFormat="1">
      <c r="A96" s="284" t="s">
        <v>98</v>
      </c>
      <c r="B96" s="284" t="s">
        <v>99</v>
      </c>
      <c r="C96" s="284"/>
      <c r="D96" s="284" t="s">
        <v>95</v>
      </c>
      <c r="E96" s="284">
        <v>33</v>
      </c>
      <c r="F96" s="299"/>
      <c r="G96" s="284"/>
      <c r="H96" s="284"/>
      <c r="I96" s="284"/>
      <c r="J96" s="284"/>
      <c r="K96" s="284"/>
      <c r="L96" s="284"/>
      <c r="M96" s="284"/>
      <c r="N96" s="284"/>
      <c r="O96" s="284"/>
      <c r="P96" s="284"/>
      <c r="Q96" s="284"/>
      <c r="R96" s="284"/>
      <c r="S96" s="316"/>
      <c r="T96" s="324"/>
      <c r="U96" s="324"/>
      <c r="V96" s="324"/>
      <c r="W96" s="324"/>
      <c r="X96" s="325"/>
      <c r="Y96" s="325"/>
      <c r="Z96" s="325"/>
      <c r="AA96" s="325"/>
      <c r="AB96" s="331"/>
      <c r="AC96" s="331"/>
      <c r="AD96" s="331"/>
      <c r="AE96" s="331"/>
      <c r="AF96" s="331"/>
      <c r="AG96" s="331"/>
      <c r="AH96" s="331"/>
      <c r="AI96" s="331"/>
      <c r="AJ96" s="331"/>
      <c r="AK96" s="331"/>
      <c r="AL96" s="331"/>
      <c r="AM96" s="331"/>
      <c r="AN96" s="331"/>
      <c r="AO96" s="331"/>
      <c r="AP96" s="331"/>
      <c r="AQ96" s="331"/>
      <c r="AR96" s="331"/>
      <c r="AS96" s="331"/>
      <c r="AT96" s="331"/>
      <c r="AU96" s="331"/>
      <c r="AV96" s="331"/>
      <c r="AW96" s="331"/>
      <c r="AX96" s="331"/>
      <c r="AY96" s="331"/>
      <c r="AZ96" s="331"/>
      <c r="BA96" s="331"/>
      <c r="BB96" s="331"/>
      <c r="BC96" s="331"/>
      <c r="BD96" s="331"/>
      <c r="BE96" s="331"/>
      <c r="BF96" s="331"/>
      <c r="BG96" s="331"/>
      <c r="BH96" s="331"/>
      <c r="BI96" s="331"/>
      <c r="BJ96" s="333"/>
    </row>
    <row r="97" spans="1:62" s="278" customFormat="1">
      <c r="A97" s="322"/>
      <c r="B97" s="284">
        <v>4339</v>
      </c>
      <c r="C97" s="284"/>
      <c r="D97" s="284" t="s">
        <v>23</v>
      </c>
      <c r="E97" s="284">
        <f>E96</f>
        <v>33</v>
      </c>
      <c r="F97" s="299"/>
      <c r="G97" s="284"/>
      <c r="H97" s="284"/>
      <c r="I97" s="284"/>
      <c r="J97" s="284"/>
      <c r="K97" s="284"/>
      <c r="L97" s="284"/>
      <c r="M97" s="284"/>
      <c r="N97" s="284"/>
      <c r="O97" s="284"/>
      <c r="P97" s="284"/>
      <c r="Q97" s="284"/>
      <c r="R97" s="284"/>
      <c r="S97" s="316"/>
      <c r="T97" s="324"/>
      <c r="U97" s="324"/>
      <c r="V97" s="324"/>
      <c r="W97" s="324"/>
      <c r="X97" s="325"/>
      <c r="Y97" s="325"/>
      <c r="Z97" s="325"/>
      <c r="AA97" s="325"/>
      <c r="AB97" s="331"/>
      <c r="AC97" s="331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3"/>
    </row>
    <row r="98" spans="1:62" s="277" customFormat="1">
      <c r="A98" s="284"/>
      <c r="B98" s="284"/>
      <c r="C98" s="284"/>
      <c r="D98" s="284" t="s">
        <v>75</v>
      </c>
      <c r="E98" s="321">
        <v>7.8799999999999995E-2</v>
      </c>
      <c r="F98" s="299">
        <f>M48*E98</f>
        <v>2499.8512000000001</v>
      </c>
      <c r="G98" s="284">
        <f>E98*G48</f>
        <v>2427.04</v>
      </c>
      <c r="H98" s="284"/>
      <c r="I98" s="284">
        <f>I48*E98</f>
        <v>2499.8512000000001</v>
      </c>
      <c r="J98" s="284"/>
      <c r="K98" s="284"/>
      <c r="L98" s="284"/>
      <c r="M98" s="284"/>
      <c r="N98" s="284"/>
      <c r="O98" s="284"/>
      <c r="P98" s="284"/>
      <c r="Q98" s="284"/>
      <c r="R98" s="284"/>
      <c r="S98" s="316"/>
      <c r="T98" s="313"/>
      <c r="U98" s="313"/>
      <c r="V98" s="313"/>
      <c r="W98" s="313"/>
      <c r="X98" s="314"/>
      <c r="Y98" s="314"/>
      <c r="Z98" s="314"/>
      <c r="AA98" s="314"/>
      <c r="AB98" s="317"/>
      <c r="AC98" s="317"/>
      <c r="AD98" s="317"/>
      <c r="AE98" s="317"/>
      <c r="AF98" s="317"/>
      <c r="AG98" s="317"/>
      <c r="AH98" s="317"/>
      <c r="AI98" s="317"/>
      <c r="AJ98" s="317"/>
      <c r="AK98" s="317"/>
      <c r="AL98" s="317"/>
      <c r="AM98" s="317"/>
      <c r="AN98" s="317"/>
      <c r="AO98" s="317"/>
      <c r="AP98" s="317"/>
      <c r="AQ98" s="317"/>
      <c r="AR98" s="317"/>
      <c r="AS98" s="317"/>
      <c r="AT98" s="317"/>
      <c r="AU98" s="317"/>
      <c r="AV98" s="317"/>
      <c r="AW98" s="317"/>
      <c r="AX98" s="317"/>
      <c r="AY98" s="317"/>
      <c r="AZ98" s="317"/>
      <c r="BA98" s="317"/>
      <c r="BB98" s="317"/>
      <c r="BC98" s="317"/>
      <c r="BD98" s="317"/>
      <c r="BE98" s="317"/>
      <c r="BF98" s="317"/>
      <c r="BG98" s="317"/>
      <c r="BH98" s="317"/>
      <c r="BI98" s="317"/>
      <c r="BJ98" s="320"/>
    </row>
    <row r="99" spans="1:62" s="277" customFormat="1">
      <c r="A99" s="284"/>
      <c r="B99" s="284"/>
      <c r="C99" s="284"/>
      <c r="D99" s="284"/>
      <c r="E99" s="321"/>
      <c r="F99" s="299"/>
      <c r="G99" s="284"/>
      <c r="H99" s="284"/>
      <c r="I99" s="284"/>
      <c r="J99" s="284"/>
      <c r="K99" s="284"/>
      <c r="L99" s="284"/>
      <c r="M99" s="284"/>
      <c r="N99" s="284"/>
      <c r="O99" s="284"/>
      <c r="P99" s="284"/>
      <c r="Q99" s="284"/>
      <c r="R99" s="284"/>
      <c r="S99" s="316"/>
      <c r="T99" s="313"/>
      <c r="U99" s="313"/>
      <c r="V99" s="313"/>
      <c r="W99" s="313"/>
      <c r="X99" s="314"/>
      <c r="Y99" s="314"/>
      <c r="Z99" s="314"/>
      <c r="AA99" s="314"/>
      <c r="AB99" s="317"/>
      <c r="AC99" s="317"/>
      <c r="AD99" s="317"/>
      <c r="AE99" s="317"/>
      <c r="AF99" s="317"/>
      <c r="AG99" s="317"/>
      <c r="AH99" s="317"/>
      <c r="AI99" s="317"/>
      <c r="AJ99" s="317"/>
      <c r="AK99" s="317"/>
      <c r="AL99" s="317"/>
      <c r="AM99" s="317"/>
      <c r="AN99" s="317"/>
      <c r="AO99" s="317"/>
      <c r="AP99" s="317"/>
      <c r="AQ99" s="317"/>
      <c r="AR99" s="317"/>
      <c r="AS99" s="317"/>
      <c r="AT99" s="317"/>
      <c r="AU99" s="317"/>
      <c r="AV99" s="317"/>
      <c r="AW99" s="317"/>
      <c r="AX99" s="317"/>
      <c r="AY99" s="317"/>
      <c r="AZ99" s="317"/>
      <c r="BA99" s="317"/>
      <c r="BB99" s="317"/>
      <c r="BC99" s="317"/>
      <c r="BD99" s="317"/>
      <c r="BE99" s="317"/>
      <c r="BF99" s="317"/>
      <c r="BG99" s="317"/>
      <c r="BH99" s="317"/>
      <c r="BI99" s="317"/>
      <c r="BJ99" s="320"/>
    </row>
    <row r="100" spans="1:62" s="277" customFormat="1">
      <c r="A100" s="284" t="s">
        <v>100</v>
      </c>
      <c r="B100" s="284" t="s">
        <v>101</v>
      </c>
      <c r="C100" s="284"/>
      <c r="D100" s="284" t="s">
        <v>102</v>
      </c>
      <c r="E100" s="284">
        <v>24</v>
      </c>
      <c r="F100" s="299"/>
      <c r="G100" s="284"/>
      <c r="H100" s="284"/>
      <c r="I100" s="284"/>
      <c r="J100" s="284"/>
      <c r="K100" s="284"/>
      <c r="L100" s="284"/>
      <c r="M100" s="284"/>
      <c r="N100" s="284"/>
      <c r="O100" s="284"/>
      <c r="P100" s="284"/>
      <c r="Q100" s="284"/>
      <c r="R100" s="284"/>
      <c r="S100" s="316"/>
      <c r="T100" s="313"/>
      <c r="U100" s="313"/>
      <c r="V100" s="313"/>
      <c r="W100" s="313"/>
      <c r="X100" s="314"/>
      <c r="Y100" s="314"/>
      <c r="Z100" s="314"/>
      <c r="AA100" s="314"/>
      <c r="AB100" s="317"/>
      <c r="AC100" s="317"/>
      <c r="AD100" s="317"/>
      <c r="AE100" s="317"/>
      <c r="AF100" s="317"/>
      <c r="AG100" s="317"/>
      <c r="AH100" s="317"/>
      <c r="AI100" s="317"/>
      <c r="AJ100" s="317"/>
      <c r="AK100" s="317"/>
      <c r="AL100" s="317"/>
      <c r="AM100" s="317"/>
      <c r="AN100" s="317"/>
      <c r="AO100" s="317"/>
      <c r="AP100" s="317"/>
      <c r="AQ100" s="317"/>
      <c r="AR100" s="317"/>
      <c r="AS100" s="317"/>
      <c r="AT100" s="317"/>
      <c r="AU100" s="317"/>
      <c r="AV100" s="317"/>
      <c r="AW100" s="317"/>
      <c r="AX100" s="317"/>
      <c r="AY100" s="317"/>
      <c r="AZ100" s="317"/>
      <c r="BA100" s="317"/>
      <c r="BB100" s="317"/>
      <c r="BC100" s="317"/>
      <c r="BD100" s="317"/>
      <c r="BE100" s="317"/>
      <c r="BF100" s="317"/>
      <c r="BG100" s="317"/>
      <c r="BH100" s="317"/>
      <c r="BI100" s="317"/>
      <c r="BJ100" s="320"/>
    </row>
    <row r="101" spans="1:62" s="277" customFormat="1">
      <c r="A101" s="284"/>
      <c r="B101" s="284"/>
      <c r="C101" s="284"/>
      <c r="D101" s="284" t="s">
        <v>23</v>
      </c>
      <c r="E101" s="284">
        <f>SUM(E100)</f>
        <v>24</v>
      </c>
      <c r="F101" s="299"/>
      <c r="G101" s="284"/>
      <c r="H101" s="284"/>
      <c r="I101" s="284"/>
      <c r="J101" s="284"/>
      <c r="K101" s="284"/>
      <c r="L101" s="284"/>
      <c r="M101" s="284"/>
      <c r="N101" s="284"/>
      <c r="O101" s="284"/>
      <c r="P101" s="284"/>
      <c r="Q101" s="284"/>
      <c r="R101" s="284"/>
      <c r="S101" s="316"/>
      <c r="T101" s="313"/>
      <c r="U101" s="313"/>
      <c r="V101" s="313"/>
      <c r="W101" s="313"/>
      <c r="X101" s="314"/>
      <c r="Y101" s="314"/>
      <c r="Z101" s="314"/>
      <c r="AA101" s="314"/>
      <c r="AB101" s="317"/>
      <c r="AC101" s="317"/>
      <c r="AD101" s="317"/>
      <c r="AE101" s="317"/>
      <c r="AF101" s="317"/>
      <c r="AG101" s="317"/>
      <c r="AH101" s="317"/>
      <c r="AI101" s="317"/>
      <c r="AJ101" s="317"/>
      <c r="AK101" s="317"/>
      <c r="AL101" s="317"/>
      <c r="AM101" s="317"/>
      <c r="AN101" s="317"/>
      <c r="AO101" s="317"/>
      <c r="AP101" s="317"/>
      <c r="AQ101" s="317"/>
      <c r="AR101" s="317"/>
      <c r="AS101" s="317"/>
      <c r="AT101" s="317"/>
      <c r="AU101" s="317"/>
      <c r="AV101" s="317"/>
      <c r="AW101" s="317"/>
      <c r="AX101" s="317"/>
      <c r="AY101" s="317"/>
      <c r="AZ101" s="317"/>
      <c r="BA101" s="317"/>
      <c r="BB101" s="317"/>
      <c r="BC101" s="317"/>
      <c r="BD101" s="317"/>
      <c r="BE101" s="317"/>
      <c r="BF101" s="317"/>
      <c r="BG101" s="317"/>
      <c r="BH101" s="317"/>
      <c r="BI101" s="317"/>
      <c r="BJ101" s="320"/>
    </row>
    <row r="102" spans="1:62" s="278" customFormat="1">
      <c r="A102" s="284"/>
      <c r="B102" s="284"/>
      <c r="C102" s="284"/>
      <c r="D102" s="284" t="s">
        <v>75</v>
      </c>
      <c r="E102" s="321">
        <f>E101/E52</f>
        <v>5.7279236276849603E-2</v>
      </c>
      <c r="F102" s="299">
        <f>E102*K48</f>
        <v>1817.1264916467801</v>
      </c>
      <c r="G102" s="284">
        <f>E102*G48</f>
        <v>1764.20047732697</v>
      </c>
      <c r="H102" s="284"/>
      <c r="I102" s="284">
        <f>K48*E102</f>
        <v>1817.1264916467801</v>
      </c>
      <c r="J102" s="284"/>
      <c r="K102" s="284"/>
      <c r="L102" s="284"/>
      <c r="M102" s="284"/>
      <c r="N102" s="284"/>
      <c r="O102" s="284"/>
      <c r="P102" s="284"/>
      <c r="Q102" s="284"/>
      <c r="R102" s="284"/>
      <c r="S102" s="316"/>
      <c r="T102" s="324"/>
      <c r="U102" s="324"/>
      <c r="V102" s="324"/>
      <c r="W102" s="324"/>
      <c r="X102" s="325"/>
      <c r="Y102" s="325"/>
      <c r="Z102" s="325"/>
      <c r="AA102" s="325"/>
      <c r="AB102" s="331"/>
      <c r="AC102" s="331"/>
      <c r="AD102" s="331"/>
      <c r="AE102" s="331"/>
      <c r="AF102" s="331"/>
      <c r="AG102" s="331"/>
      <c r="AH102" s="331"/>
      <c r="AI102" s="331"/>
      <c r="AJ102" s="331"/>
      <c r="AK102" s="331"/>
      <c r="AL102" s="331"/>
      <c r="AM102" s="331"/>
      <c r="AN102" s="331"/>
      <c r="AO102" s="331"/>
      <c r="AP102" s="331"/>
      <c r="AQ102" s="331"/>
      <c r="AR102" s="331"/>
      <c r="AS102" s="331"/>
      <c r="AT102" s="331"/>
      <c r="AU102" s="331"/>
      <c r="AV102" s="331"/>
      <c r="AW102" s="331"/>
      <c r="AX102" s="331"/>
      <c r="AY102" s="331"/>
      <c r="AZ102" s="331"/>
      <c r="BA102" s="331"/>
      <c r="BB102" s="331"/>
      <c r="BC102" s="331"/>
      <c r="BD102" s="331"/>
      <c r="BE102" s="331"/>
      <c r="BF102" s="331"/>
      <c r="BG102" s="331"/>
      <c r="BH102" s="331"/>
      <c r="BI102" s="331"/>
      <c r="BJ102" s="333"/>
    </row>
    <row r="103" spans="1:62" s="278" customFormat="1">
      <c r="A103" s="284"/>
      <c r="B103" s="284"/>
      <c r="C103" s="284"/>
      <c r="D103" s="284"/>
      <c r="E103" s="284"/>
      <c r="F103" s="284"/>
      <c r="G103" s="284"/>
      <c r="H103" s="284"/>
      <c r="I103" s="284"/>
      <c r="J103" s="284"/>
      <c r="K103" s="284"/>
      <c r="L103" s="284"/>
      <c r="M103" s="284"/>
      <c r="N103" s="284"/>
      <c r="O103" s="284"/>
      <c r="P103" s="284"/>
      <c r="Q103" s="284"/>
      <c r="R103" s="284"/>
      <c r="S103" s="316"/>
      <c r="T103" s="324"/>
      <c r="U103" s="324"/>
      <c r="V103" s="324"/>
      <c r="W103" s="324"/>
      <c r="X103" s="325"/>
      <c r="Y103" s="325"/>
      <c r="Z103" s="325"/>
      <c r="AA103" s="325"/>
      <c r="AB103" s="331"/>
      <c r="AC103" s="331"/>
      <c r="AD103" s="331"/>
      <c r="AE103" s="331"/>
      <c r="AF103" s="331"/>
      <c r="AG103" s="331"/>
      <c r="AH103" s="331"/>
      <c r="AI103" s="331"/>
      <c r="AJ103" s="331"/>
      <c r="AK103" s="331"/>
      <c r="AL103" s="331"/>
      <c r="AM103" s="331"/>
      <c r="AN103" s="331"/>
      <c r="AO103" s="331"/>
      <c r="AP103" s="331"/>
      <c r="AQ103" s="331"/>
      <c r="AR103" s="331"/>
      <c r="AS103" s="331"/>
      <c r="AT103" s="331"/>
      <c r="AU103" s="331"/>
      <c r="AV103" s="331"/>
      <c r="AW103" s="331"/>
      <c r="AX103" s="331"/>
      <c r="AY103" s="331"/>
      <c r="AZ103" s="331"/>
      <c r="BA103" s="331"/>
      <c r="BB103" s="331"/>
      <c r="BC103" s="331"/>
      <c r="BD103" s="331"/>
      <c r="BE103" s="331"/>
      <c r="BF103" s="331"/>
      <c r="BG103" s="331"/>
      <c r="BH103" s="331"/>
      <c r="BI103" s="331"/>
      <c r="BJ103" s="333"/>
    </row>
    <row r="104" spans="1:62" s="278" customFormat="1">
      <c r="A104" s="284"/>
      <c r="B104" s="284"/>
      <c r="C104" s="284"/>
      <c r="D104" s="284"/>
      <c r="E104" s="284"/>
      <c r="F104" s="299"/>
      <c r="G104" s="284"/>
      <c r="H104" s="284"/>
      <c r="I104" s="284"/>
      <c r="J104" s="284"/>
      <c r="K104" s="284"/>
      <c r="L104" s="284"/>
      <c r="M104" s="284"/>
      <c r="N104" s="284"/>
      <c r="O104" s="284"/>
      <c r="P104" s="284"/>
      <c r="Q104" s="284"/>
      <c r="R104" s="284"/>
      <c r="S104" s="316"/>
      <c r="T104" s="324"/>
      <c r="U104" s="324"/>
      <c r="V104" s="324"/>
      <c r="W104" s="324"/>
      <c r="X104" s="325"/>
      <c r="Y104" s="325"/>
      <c r="Z104" s="325"/>
      <c r="AA104" s="325"/>
      <c r="AB104" s="331"/>
      <c r="AC104" s="331"/>
      <c r="AD104" s="331"/>
      <c r="AE104" s="331"/>
      <c r="AF104" s="331"/>
      <c r="AG104" s="331"/>
      <c r="AH104" s="331"/>
      <c r="AI104" s="331"/>
      <c r="AJ104" s="331"/>
      <c r="AK104" s="331"/>
      <c r="AL104" s="331"/>
      <c r="AM104" s="331"/>
      <c r="AN104" s="331"/>
      <c r="AO104" s="331"/>
      <c r="AP104" s="331"/>
      <c r="AQ104" s="331"/>
      <c r="AR104" s="331"/>
      <c r="AS104" s="331"/>
      <c r="AT104" s="331"/>
      <c r="AU104" s="331"/>
      <c r="AV104" s="331"/>
      <c r="AW104" s="331"/>
      <c r="AX104" s="331"/>
      <c r="AY104" s="331"/>
      <c r="AZ104" s="331"/>
      <c r="BA104" s="331"/>
      <c r="BB104" s="331"/>
      <c r="BC104" s="331"/>
      <c r="BD104" s="331"/>
      <c r="BE104" s="331"/>
      <c r="BF104" s="331"/>
      <c r="BG104" s="331"/>
      <c r="BH104" s="331"/>
      <c r="BI104" s="331"/>
      <c r="BJ104" s="333"/>
    </row>
    <row r="105" spans="1:62" s="278" customFormat="1">
      <c r="A105" s="284" t="s">
        <v>103</v>
      </c>
      <c r="B105" s="284" t="s">
        <v>104</v>
      </c>
      <c r="C105" s="284"/>
      <c r="D105" s="284" t="s">
        <v>105</v>
      </c>
      <c r="E105" s="284">
        <v>24</v>
      </c>
      <c r="F105" s="299"/>
      <c r="G105" s="284"/>
      <c r="H105" s="284"/>
      <c r="I105" s="284"/>
      <c r="J105" s="284"/>
      <c r="K105" s="284"/>
      <c r="L105" s="284"/>
      <c r="M105" s="284"/>
      <c r="N105" s="284"/>
      <c r="O105" s="284"/>
      <c r="P105" s="284"/>
      <c r="Q105" s="284"/>
      <c r="R105" s="284"/>
      <c r="S105" s="316"/>
      <c r="T105" s="324"/>
      <c r="U105" s="324"/>
      <c r="V105" s="324"/>
      <c r="W105" s="324"/>
      <c r="X105" s="325"/>
      <c r="Y105" s="325"/>
      <c r="Z105" s="325"/>
      <c r="AA105" s="325"/>
      <c r="AB105" s="331"/>
      <c r="AC105" s="331"/>
      <c r="AD105" s="331"/>
      <c r="AE105" s="331"/>
      <c r="AF105" s="331"/>
      <c r="AG105" s="331"/>
      <c r="AH105" s="331"/>
      <c r="AI105" s="331"/>
      <c r="AJ105" s="331"/>
      <c r="AK105" s="331"/>
      <c r="AL105" s="331"/>
      <c r="AM105" s="331"/>
      <c r="AN105" s="331"/>
      <c r="AO105" s="331"/>
      <c r="AP105" s="331"/>
      <c r="AQ105" s="331"/>
      <c r="AR105" s="331"/>
      <c r="AS105" s="331"/>
      <c r="AT105" s="331"/>
      <c r="AU105" s="331"/>
      <c r="AV105" s="331"/>
      <c r="AW105" s="331"/>
      <c r="AX105" s="331"/>
      <c r="AY105" s="331"/>
      <c r="AZ105" s="331"/>
      <c r="BA105" s="331"/>
      <c r="BB105" s="331"/>
      <c r="BC105" s="331"/>
      <c r="BD105" s="331"/>
      <c r="BE105" s="331"/>
      <c r="BF105" s="331"/>
      <c r="BG105" s="331"/>
      <c r="BH105" s="331"/>
      <c r="BI105" s="331"/>
      <c r="BJ105" s="333"/>
    </row>
    <row r="106" spans="1:62" s="277" customFormat="1">
      <c r="A106" s="284"/>
      <c r="B106" s="284"/>
      <c r="C106" s="284"/>
      <c r="D106" s="284" t="s">
        <v>23</v>
      </c>
      <c r="E106" s="284">
        <f>SUM(E105:E105)</f>
        <v>24</v>
      </c>
      <c r="F106" s="284"/>
      <c r="G106" s="284"/>
      <c r="H106" s="284"/>
      <c r="I106" s="284"/>
      <c r="J106" s="284"/>
      <c r="K106" s="284"/>
      <c r="L106" s="284"/>
      <c r="M106" s="284"/>
      <c r="N106" s="284"/>
      <c r="O106" s="284"/>
      <c r="P106" s="284"/>
      <c r="Q106" s="284"/>
      <c r="R106" s="284"/>
      <c r="S106" s="316"/>
      <c r="T106" s="313"/>
      <c r="U106" s="313"/>
      <c r="V106" s="313"/>
      <c r="W106" s="313"/>
      <c r="X106" s="314"/>
      <c r="Y106" s="314"/>
      <c r="Z106" s="314"/>
      <c r="AA106" s="314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317"/>
      <c r="AM106" s="317"/>
      <c r="AN106" s="317"/>
      <c r="AO106" s="317"/>
      <c r="AP106" s="317"/>
      <c r="AQ106" s="317"/>
      <c r="AR106" s="317"/>
      <c r="AS106" s="317"/>
      <c r="AT106" s="317"/>
      <c r="AU106" s="317"/>
      <c r="AV106" s="317"/>
      <c r="AW106" s="317"/>
      <c r="AX106" s="317"/>
      <c r="AY106" s="317"/>
      <c r="AZ106" s="317"/>
      <c r="BA106" s="317"/>
      <c r="BB106" s="317"/>
      <c r="BC106" s="317"/>
      <c r="BD106" s="317"/>
      <c r="BE106" s="317"/>
      <c r="BF106" s="317"/>
      <c r="BG106" s="317"/>
      <c r="BH106" s="317"/>
      <c r="BI106" s="317"/>
      <c r="BJ106" s="320"/>
    </row>
    <row r="107" spans="1:62" s="280" customFormat="1">
      <c r="A107" s="323"/>
      <c r="B107" s="323"/>
      <c r="C107" s="323"/>
      <c r="D107" s="323" t="s">
        <v>75</v>
      </c>
      <c r="E107" s="323">
        <f>E106/E52</f>
        <v>5.7279236276849603E-2</v>
      </c>
      <c r="F107" s="323"/>
      <c r="G107" s="323">
        <f>E107*G48</f>
        <v>1764.20047732697</v>
      </c>
      <c r="H107" s="323"/>
      <c r="I107" s="323">
        <f>E107*I48</f>
        <v>1817.1264916467801</v>
      </c>
      <c r="J107" s="323"/>
      <c r="K107" s="323"/>
      <c r="L107" s="323"/>
      <c r="M107" s="323"/>
      <c r="N107" s="323"/>
      <c r="O107" s="323"/>
      <c r="P107" s="323"/>
      <c r="Q107" s="323"/>
      <c r="R107" s="323"/>
      <c r="S107" s="328"/>
      <c r="T107" s="313"/>
      <c r="U107" s="313"/>
      <c r="V107" s="313"/>
      <c r="W107" s="313"/>
      <c r="X107" s="314"/>
      <c r="Y107" s="314"/>
      <c r="Z107" s="314"/>
      <c r="AA107" s="314"/>
      <c r="AB107" s="317"/>
      <c r="AC107" s="317"/>
      <c r="AD107" s="317"/>
      <c r="AE107" s="317"/>
      <c r="AF107" s="317"/>
      <c r="AG107" s="317"/>
      <c r="AH107" s="317"/>
      <c r="AI107" s="317"/>
      <c r="AJ107" s="317"/>
      <c r="AK107" s="317"/>
      <c r="AL107" s="317"/>
      <c r="AM107" s="317"/>
      <c r="AN107" s="317"/>
      <c r="AO107" s="317"/>
      <c r="AP107" s="317"/>
      <c r="AQ107" s="317"/>
      <c r="AR107" s="317"/>
      <c r="AS107" s="317"/>
      <c r="AT107" s="317"/>
      <c r="AU107" s="317"/>
      <c r="AV107" s="317"/>
      <c r="AW107" s="317"/>
      <c r="AX107" s="317"/>
      <c r="AY107" s="317"/>
      <c r="AZ107" s="317"/>
      <c r="BA107" s="317"/>
      <c r="BB107" s="317"/>
      <c r="BC107" s="317"/>
      <c r="BD107" s="317"/>
      <c r="BE107" s="317"/>
      <c r="BF107" s="317"/>
      <c r="BG107" s="317"/>
      <c r="BH107" s="317"/>
      <c r="BI107" s="317"/>
      <c r="BJ107" s="335"/>
    </row>
    <row r="108" spans="1:62" s="277" customFormat="1">
      <c r="A108" s="284"/>
      <c r="B108" s="284"/>
      <c r="C108" s="284"/>
      <c r="D108" s="284"/>
      <c r="E108" s="284"/>
      <c r="F108" s="284"/>
      <c r="G108" s="284"/>
      <c r="H108" s="284"/>
      <c r="I108" s="284"/>
      <c r="J108" s="284"/>
      <c r="K108" s="284"/>
      <c r="L108" s="284"/>
      <c r="M108" s="284"/>
      <c r="N108" s="284"/>
      <c r="O108" s="284"/>
      <c r="P108" s="284"/>
      <c r="Q108" s="284"/>
      <c r="R108" s="284"/>
      <c r="S108" s="284"/>
      <c r="T108" s="329"/>
      <c r="U108" s="329"/>
      <c r="V108" s="329"/>
      <c r="W108" s="329"/>
      <c r="X108" s="330"/>
      <c r="Y108" s="330"/>
      <c r="Z108" s="330"/>
      <c r="AA108" s="330"/>
    </row>
    <row r="109" spans="1:62" s="277" customFormat="1">
      <c r="A109" s="284" t="s">
        <v>106</v>
      </c>
      <c r="B109" s="284" t="s">
        <v>107</v>
      </c>
      <c r="C109" s="284"/>
      <c r="D109" s="284" t="s">
        <v>108</v>
      </c>
      <c r="E109" s="284">
        <v>25</v>
      </c>
      <c r="F109" s="284"/>
      <c r="G109" s="284"/>
      <c r="H109" s="284"/>
      <c r="I109" s="284"/>
      <c r="J109" s="284"/>
      <c r="K109" s="284"/>
      <c r="L109" s="284"/>
      <c r="M109" s="284"/>
      <c r="N109" s="284"/>
      <c r="O109" s="284"/>
      <c r="P109" s="284"/>
      <c r="Q109" s="284"/>
      <c r="R109" s="284"/>
      <c r="S109" s="284"/>
      <c r="T109" s="329"/>
      <c r="U109" s="329"/>
      <c r="V109" s="329"/>
      <c r="W109" s="329"/>
      <c r="X109" s="330"/>
      <c r="Y109" s="330"/>
      <c r="Z109" s="330"/>
      <c r="AA109" s="330"/>
    </row>
    <row r="110" spans="1:62" s="277" customFormat="1">
      <c r="A110" s="284"/>
      <c r="B110" s="284"/>
      <c r="C110" s="284"/>
      <c r="D110" s="284" t="s">
        <v>109</v>
      </c>
      <c r="E110" s="284">
        <v>25</v>
      </c>
      <c r="F110" s="284"/>
      <c r="G110" s="284"/>
      <c r="H110" s="284"/>
      <c r="I110" s="284"/>
      <c r="J110" s="284"/>
      <c r="K110" s="284"/>
      <c r="L110" s="284"/>
      <c r="M110" s="284"/>
      <c r="N110" s="284"/>
      <c r="O110" s="284"/>
      <c r="P110" s="284"/>
      <c r="Q110" s="284"/>
      <c r="R110" s="284"/>
      <c r="S110" s="284"/>
      <c r="T110" s="329"/>
      <c r="U110" s="329"/>
      <c r="V110" s="329"/>
      <c r="W110" s="329"/>
      <c r="X110" s="330"/>
      <c r="Y110" s="330"/>
      <c r="Z110" s="330"/>
      <c r="AA110" s="330"/>
    </row>
    <row r="111" spans="1:62" s="277" customFormat="1">
      <c r="A111" s="284"/>
      <c r="B111" s="284"/>
      <c r="C111" s="284"/>
      <c r="D111" s="284" t="s">
        <v>23</v>
      </c>
      <c r="E111" s="284">
        <f>E109+E110</f>
        <v>50</v>
      </c>
      <c r="F111" s="284"/>
      <c r="G111" s="284"/>
      <c r="H111" s="284"/>
      <c r="I111" s="284"/>
      <c r="J111" s="284"/>
      <c r="K111" s="284"/>
      <c r="L111" s="284"/>
      <c r="M111" s="284"/>
      <c r="N111" s="284"/>
      <c r="O111" s="284"/>
      <c r="P111" s="284"/>
      <c r="Q111" s="284"/>
      <c r="R111" s="284"/>
      <c r="S111" s="284"/>
      <c r="T111" s="329"/>
      <c r="U111" s="329"/>
      <c r="V111" s="329"/>
      <c r="W111" s="329"/>
      <c r="X111" s="330"/>
      <c r="Y111" s="330"/>
      <c r="Z111" s="330"/>
      <c r="AA111" s="330"/>
    </row>
    <row r="112" spans="1:62" s="277" customFormat="1">
      <c r="A112" s="284"/>
      <c r="B112" s="284"/>
      <c r="C112" s="323"/>
      <c r="D112" s="323" t="s">
        <v>75</v>
      </c>
      <c r="E112" s="284">
        <f>E111/E52</f>
        <v>0.119331742243437</v>
      </c>
      <c r="F112" s="284">
        <f>I48*E112</f>
        <v>3785.6801909308001</v>
      </c>
      <c r="G112" s="284">
        <f>G48*E112</f>
        <v>3675.4176610978602</v>
      </c>
      <c r="H112" s="284"/>
      <c r="I112" s="284">
        <f>M48*E112</f>
        <v>3785.6801909308001</v>
      </c>
      <c r="J112" s="284"/>
      <c r="K112" s="284"/>
      <c r="L112" s="284"/>
      <c r="M112" s="284"/>
      <c r="N112" s="284"/>
      <c r="O112" s="284"/>
      <c r="P112" s="284"/>
      <c r="Q112" s="284"/>
      <c r="R112" s="284"/>
      <c r="S112" s="284"/>
      <c r="T112" s="329"/>
      <c r="U112" s="329"/>
      <c r="V112" s="329"/>
      <c r="W112" s="329"/>
      <c r="X112" s="330"/>
      <c r="Y112" s="330"/>
      <c r="Z112" s="330"/>
      <c r="AA112" s="330"/>
    </row>
    <row r="113" spans="1:61" s="277" customFormat="1">
      <c r="A113" s="284"/>
      <c r="B113" s="284"/>
      <c r="C113" s="323"/>
      <c r="D113" s="323"/>
      <c r="E113" s="284"/>
      <c r="F113" s="284"/>
      <c r="G113" s="284"/>
      <c r="H113" s="284"/>
      <c r="I113" s="284"/>
      <c r="J113" s="284"/>
      <c r="K113" s="284"/>
      <c r="L113" s="284"/>
      <c r="M113" s="284"/>
      <c r="N113" s="284"/>
      <c r="O113" s="284"/>
      <c r="P113" s="284"/>
      <c r="Q113" s="284"/>
      <c r="R113" s="284"/>
      <c r="S113" s="284"/>
      <c r="T113" s="329"/>
      <c r="U113" s="329"/>
      <c r="V113" s="329"/>
      <c r="W113" s="329"/>
      <c r="X113" s="330"/>
      <c r="Y113" s="330"/>
      <c r="Z113" s="330"/>
      <c r="AA113" s="330"/>
    </row>
    <row r="114" spans="1:61" s="277" customFormat="1">
      <c r="A114" s="284"/>
      <c r="B114" s="284"/>
      <c r="C114" s="323"/>
      <c r="D114" s="284"/>
      <c r="E114" s="284"/>
      <c r="F114" s="299"/>
      <c r="G114" s="284"/>
      <c r="H114" s="284"/>
      <c r="I114" s="284"/>
      <c r="J114" s="284"/>
      <c r="K114" s="284"/>
      <c r="L114" s="284"/>
      <c r="M114" s="284"/>
      <c r="N114" s="284"/>
      <c r="O114" s="284"/>
      <c r="P114" s="284"/>
      <c r="Q114" s="284"/>
      <c r="R114" s="284"/>
      <c r="S114" s="284"/>
      <c r="T114" s="329"/>
      <c r="U114" s="329"/>
      <c r="V114" s="329"/>
      <c r="W114" s="329"/>
      <c r="X114" s="330"/>
      <c r="Y114" s="330"/>
      <c r="Z114" s="330"/>
      <c r="AA114" s="330"/>
    </row>
    <row r="115" spans="1:61" s="277" customFormat="1">
      <c r="A115" s="284"/>
      <c r="B115" s="284"/>
      <c r="C115" s="323"/>
      <c r="D115" s="284"/>
      <c r="E115" s="284"/>
      <c r="F115" s="284"/>
      <c r="G115" s="284"/>
      <c r="H115" s="284"/>
      <c r="I115" s="284"/>
      <c r="J115" s="284"/>
      <c r="K115" s="284"/>
      <c r="L115" s="284"/>
      <c r="M115" s="284"/>
      <c r="N115" s="284"/>
      <c r="O115" s="284"/>
      <c r="P115" s="284"/>
      <c r="Q115" s="284"/>
      <c r="R115" s="284"/>
      <c r="S115" s="284"/>
      <c r="T115" s="329"/>
      <c r="U115" s="329"/>
      <c r="V115" s="329"/>
      <c r="W115" s="329"/>
      <c r="X115" s="330"/>
      <c r="Y115" s="330"/>
      <c r="Z115" s="330"/>
      <c r="AA115" s="330"/>
    </row>
    <row r="116" spans="1:61" s="277" customFormat="1">
      <c r="A116" s="284"/>
      <c r="B116" s="284"/>
      <c r="C116" s="323"/>
      <c r="D116" s="323"/>
      <c r="E116" s="323"/>
      <c r="F116" s="323"/>
      <c r="G116" s="323"/>
      <c r="H116" s="323"/>
      <c r="I116" s="323"/>
      <c r="J116" s="284"/>
      <c r="K116" s="284"/>
      <c r="L116" s="284"/>
      <c r="M116" s="284"/>
      <c r="N116" s="284"/>
      <c r="O116" s="284"/>
      <c r="P116" s="284"/>
      <c r="Q116" s="284"/>
      <c r="R116" s="284"/>
      <c r="S116" s="284"/>
      <c r="T116" s="329"/>
      <c r="U116" s="329"/>
      <c r="V116" s="329"/>
      <c r="W116" s="329"/>
      <c r="X116" s="330"/>
      <c r="Y116" s="330"/>
      <c r="Z116" s="330"/>
      <c r="AA116" s="330"/>
    </row>
    <row r="117" spans="1:61" s="277" customFormat="1">
      <c r="A117" s="284"/>
      <c r="B117" s="284"/>
      <c r="C117" s="323"/>
      <c r="D117" s="323"/>
      <c r="E117" s="284"/>
      <c r="F117" s="284"/>
      <c r="G117" s="284"/>
      <c r="H117" s="284"/>
      <c r="I117" s="284"/>
      <c r="J117" s="284"/>
      <c r="K117" s="284"/>
      <c r="L117" s="284"/>
      <c r="M117" s="284"/>
      <c r="N117" s="284"/>
      <c r="O117" s="284"/>
      <c r="P117" s="284"/>
      <c r="Q117" s="284"/>
      <c r="R117" s="284"/>
      <c r="S117" s="284"/>
      <c r="T117" s="329"/>
      <c r="U117" s="329"/>
      <c r="V117" s="329"/>
      <c r="W117" s="329"/>
      <c r="X117" s="330"/>
      <c r="Y117" s="330"/>
      <c r="Z117" s="330"/>
      <c r="AA117" s="330"/>
    </row>
    <row r="118" spans="1:61" s="277" customFormat="1">
      <c r="A118" s="284"/>
      <c r="B118" s="284"/>
      <c r="C118" s="323"/>
      <c r="D118" s="323"/>
      <c r="E118" s="284"/>
      <c r="F118" s="284"/>
      <c r="G118" s="284"/>
      <c r="H118" s="284"/>
      <c r="I118" s="284"/>
      <c r="J118" s="284"/>
      <c r="K118" s="284"/>
      <c r="L118" s="284"/>
      <c r="M118" s="284"/>
      <c r="N118" s="284"/>
      <c r="O118" s="284"/>
      <c r="P118" s="284"/>
      <c r="Q118" s="284"/>
      <c r="R118" s="284"/>
      <c r="S118" s="284"/>
      <c r="T118" s="329"/>
      <c r="U118" s="329"/>
      <c r="V118" s="329"/>
      <c r="W118" s="329"/>
      <c r="X118" s="330"/>
      <c r="Y118" s="330"/>
      <c r="Z118" s="330"/>
      <c r="AA118" s="330"/>
    </row>
    <row r="119" spans="1:61" s="277" customFormat="1">
      <c r="A119" s="284"/>
      <c r="B119" s="284"/>
      <c r="C119" s="284"/>
      <c r="D119" s="284"/>
      <c r="E119" s="284"/>
      <c r="F119" s="284"/>
      <c r="G119" s="284"/>
      <c r="H119" s="284"/>
      <c r="I119" s="284"/>
      <c r="J119" s="284"/>
      <c r="K119" s="284"/>
      <c r="L119" s="284"/>
      <c r="M119" s="284"/>
      <c r="N119" s="284"/>
      <c r="O119" s="284"/>
      <c r="P119" s="284"/>
      <c r="Q119" s="284"/>
      <c r="R119" s="284"/>
      <c r="S119" s="284"/>
      <c r="T119" s="329"/>
      <c r="U119" s="329"/>
      <c r="V119" s="329"/>
      <c r="W119" s="329"/>
      <c r="X119" s="330"/>
      <c r="Y119" s="330"/>
      <c r="Z119" s="330"/>
      <c r="AA119" s="330"/>
    </row>
    <row r="120" spans="1:61" s="2" customFormat="1">
      <c r="A120" s="289"/>
      <c r="B120" s="289"/>
      <c r="C120" s="289"/>
      <c r="D120" s="289"/>
      <c r="E120" s="289"/>
      <c r="F120" s="289"/>
      <c r="G120" s="289"/>
      <c r="H120" s="289"/>
      <c r="I120" s="289"/>
      <c r="J120" s="289"/>
      <c r="K120" s="289"/>
      <c r="L120" s="289"/>
      <c r="M120" s="289"/>
      <c r="N120" s="289"/>
      <c r="O120" s="289"/>
      <c r="P120" s="289"/>
      <c r="Q120" s="289"/>
      <c r="R120" s="289"/>
      <c r="S120" s="289"/>
      <c r="T120" s="313"/>
      <c r="U120" s="313"/>
      <c r="V120" s="313"/>
      <c r="W120" s="313"/>
      <c r="X120" s="314"/>
      <c r="Y120" s="314"/>
      <c r="Z120" s="314"/>
      <c r="AA120" s="314"/>
      <c r="AB120" s="313"/>
      <c r="AC120" s="313"/>
      <c r="AD120" s="313"/>
      <c r="AE120" s="313"/>
      <c r="AF120" s="313"/>
      <c r="AG120" s="313"/>
      <c r="AH120" s="313"/>
      <c r="AI120" s="313"/>
      <c r="AJ120" s="313"/>
      <c r="AK120" s="313"/>
      <c r="AL120" s="313"/>
      <c r="AM120" s="313"/>
      <c r="AN120" s="313"/>
      <c r="AO120" s="313"/>
      <c r="AP120" s="313"/>
      <c r="AQ120" s="313"/>
      <c r="AR120" s="313"/>
      <c r="AS120" s="313"/>
      <c r="AT120" s="313"/>
      <c r="AU120" s="313"/>
      <c r="AV120" s="313"/>
      <c r="AW120" s="313"/>
      <c r="AX120" s="313"/>
      <c r="AY120" s="313"/>
      <c r="AZ120" s="313"/>
      <c r="BA120" s="313"/>
      <c r="BB120" s="313"/>
      <c r="BC120" s="313"/>
      <c r="BD120" s="313"/>
      <c r="BE120" s="313"/>
      <c r="BF120" s="313"/>
      <c r="BG120" s="313"/>
      <c r="BH120" s="313"/>
      <c r="BI120" s="313"/>
    </row>
    <row r="121" spans="1:61" s="2" customFormat="1" hidden="1">
      <c r="A121" s="289"/>
      <c r="B121" s="289"/>
      <c r="C121" s="289"/>
      <c r="D121" s="289"/>
      <c r="E121" s="289"/>
      <c r="F121" s="289"/>
      <c r="G121" s="289"/>
      <c r="H121" s="289"/>
      <c r="I121" s="289"/>
      <c r="J121" s="289"/>
      <c r="K121" s="289"/>
      <c r="L121" s="289"/>
      <c r="M121" s="289"/>
      <c r="N121" s="289"/>
      <c r="O121" s="289"/>
      <c r="P121" s="289"/>
      <c r="Q121" s="289"/>
      <c r="R121" s="289"/>
      <c r="S121" s="289"/>
      <c r="T121" s="313"/>
      <c r="U121" s="313"/>
      <c r="V121" s="313"/>
      <c r="W121" s="313"/>
      <c r="X121" s="314"/>
      <c r="Y121" s="314"/>
      <c r="Z121" s="314"/>
      <c r="AA121" s="314"/>
      <c r="AB121" s="313"/>
      <c r="AC121" s="313"/>
      <c r="AD121" s="313"/>
      <c r="AE121" s="313"/>
      <c r="AF121" s="313"/>
      <c r="AG121" s="313"/>
      <c r="AH121" s="313"/>
      <c r="AI121" s="313"/>
      <c r="AJ121" s="313"/>
      <c r="AK121" s="313"/>
      <c r="AL121" s="313"/>
      <c r="AM121" s="313"/>
      <c r="AN121" s="313"/>
      <c r="AO121" s="313"/>
      <c r="AP121" s="313"/>
      <c r="AQ121" s="313"/>
      <c r="AR121" s="313"/>
      <c r="AS121" s="313"/>
      <c r="AT121" s="313"/>
      <c r="AU121" s="313"/>
      <c r="AV121" s="313"/>
      <c r="AW121" s="313"/>
      <c r="AX121" s="313"/>
      <c r="AY121" s="313"/>
      <c r="AZ121" s="313"/>
      <c r="BA121" s="313"/>
      <c r="BB121" s="313"/>
      <c r="BC121" s="313"/>
      <c r="BD121" s="313"/>
      <c r="BE121" s="313"/>
      <c r="BF121" s="313"/>
      <c r="BG121" s="313"/>
      <c r="BH121" s="313"/>
      <c r="BI121" s="313"/>
    </row>
    <row r="122" spans="1:61" s="2" customFormat="1" hidden="1">
      <c r="A122" s="289"/>
      <c r="B122" s="289"/>
      <c r="C122" s="289"/>
      <c r="D122" s="289"/>
      <c r="E122" s="289"/>
      <c r="F122" s="289"/>
      <c r="G122" s="289"/>
      <c r="H122" s="289"/>
      <c r="I122" s="289"/>
      <c r="J122" s="289"/>
      <c r="K122" s="289"/>
      <c r="L122" s="289"/>
      <c r="M122" s="289"/>
      <c r="N122" s="289"/>
      <c r="O122" s="289"/>
      <c r="P122" s="289"/>
      <c r="Q122" s="289"/>
      <c r="R122" s="289"/>
      <c r="S122" s="289"/>
      <c r="T122" s="313"/>
      <c r="U122" s="313"/>
      <c r="V122" s="313"/>
      <c r="W122" s="313"/>
      <c r="X122" s="314"/>
      <c r="Y122" s="314"/>
      <c r="Z122" s="314"/>
      <c r="AA122" s="314"/>
      <c r="AB122" s="313"/>
      <c r="AC122" s="313"/>
      <c r="AD122" s="313"/>
      <c r="AE122" s="313"/>
      <c r="AF122" s="313"/>
      <c r="AG122" s="313"/>
      <c r="AH122" s="313"/>
      <c r="AI122" s="313"/>
      <c r="AJ122" s="313"/>
      <c r="AK122" s="313"/>
      <c r="AL122" s="313"/>
      <c r="AM122" s="313"/>
      <c r="AN122" s="313"/>
      <c r="AO122" s="313"/>
      <c r="AP122" s="313"/>
      <c r="AQ122" s="313"/>
      <c r="AR122" s="313"/>
      <c r="AS122" s="313"/>
      <c r="AT122" s="313"/>
      <c r="AU122" s="313"/>
      <c r="AV122" s="313"/>
      <c r="AW122" s="313"/>
      <c r="AX122" s="313"/>
      <c r="AY122" s="313"/>
      <c r="AZ122" s="313"/>
      <c r="BA122" s="313"/>
      <c r="BB122" s="313"/>
      <c r="BC122" s="313"/>
      <c r="BD122" s="313"/>
      <c r="BE122" s="313"/>
      <c r="BF122" s="313"/>
      <c r="BG122" s="313"/>
      <c r="BH122" s="313"/>
      <c r="BI122" s="313"/>
    </row>
    <row r="123" spans="1:61" s="2" customFormat="1" hidden="1">
      <c r="A123" s="289"/>
      <c r="B123" s="289"/>
      <c r="C123" s="289"/>
      <c r="D123" s="289"/>
      <c r="E123" s="289"/>
      <c r="F123" s="289"/>
      <c r="G123" s="289"/>
      <c r="H123" s="289"/>
      <c r="I123" s="289"/>
      <c r="J123" s="289"/>
      <c r="K123" s="289"/>
      <c r="L123" s="289"/>
      <c r="M123" s="289"/>
      <c r="N123" s="289"/>
      <c r="O123" s="289"/>
      <c r="P123" s="289"/>
      <c r="Q123" s="289"/>
      <c r="R123" s="289"/>
      <c r="S123" s="289"/>
      <c r="T123" s="313"/>
      <c r="U123" s="313"/>
      <c r="V123" s="313"/>
      <c r="W123" s="313"/>
      <c r="X123" s="314"/>
      <c r="Y123" s="314"/>
      <c r="Z123" s="314"/>
      <c r="AA123" s="314"/>
      <c r="AB123" s="313"/>
      <c r="AC123" s="313"/>
      <c r="AD123" s="313"/>
      <c r="AE123" s="313"/>
      <c r="AF123" s="313"/>
      <c r="AG123" s="313"/>
      <c r="AH123" s="313"/>
      <c r="AI123" s="313"/>
      <c r="AJ123" s="313"/>
      <c r="AK123" s="313"/>
      <c r="AL123" s="313"/>
      <c r="AM123" s="313"/>
      <c r="AN123" s="313"/>
      <c r="AO123" s="313"/>
      <c r="AP123" s="313"/>
      <c r="AQ123" s="313"/>
      <c r="AR123" s="313"/>
      <c r="AS123" s="313"/>
      <c r="AT123" s="313"/>
      <c r="AU123" s="313"/>
      <c r="AV123" s="313"/>
      <c r="AW123" s="313"/>
      <c r="AX123" s="313"/>
      <c r="AY123" s="313"/>
      <c r="AZ123" s="313"/>
      <c r="BA123" s="313"/>
      <c r="BB123" s="313"/>
      <c r="BC123" s="313"/>
      <c r="BD123" s="313"/>
      <c r="BE123" s="313"/>
      <c r="BF123" s="313"/>
      <c r="BG123" s="313"/>
      <c r="BH123" s="313"/>
      <c r="BI123" s="313"/>
    </row>
    <row r="124" spans="1:61" hidden="1">
      <c r="A124" s="289"/>
      <c r="B124" s="289"/>
      <c r="C124" s="289"/>
      <c r="D124" s="289"/>
      <c r="E124" s="289"/>
      <c r="F124" s="289"/>
      <c r="G124" s="289"/>
      <c r="H124" s="289"/>
      <c r="I124" s="289"/>
      <c r="J124" s="289"/>
      <c r="K124" s="289"/>
      <c r="L124" s="289"/>
      <c r="M124" s="289"/>
      <c r="N124" s="289"/>
      <c r="O124" s="289"/>
      <c r="P124" s="289"/>
      <c r="Q124" s="289"/>
      <c r="R124" s="289"/>
      <c r="S124" s="289"/>
      <c r="T124" s="313"/>
      <c r="U124" s="313"/>
      <c r="V124" s="313"/>
      <c r="W124" s="313"/>
      <c r="X124" s="314"/>
      <c r="Y124" s="314"/>
      <c r="Z124" s="314"/>
      <c r="AA124" s="314"/>
      <c r="AB124" s="313"/>
      <c r="AC124" s="313"/>
      <c r="AD124" s="313"/>
      <c r="AE124" s="313"/>
      <c r="AF124" s="313"/>
      <c r="AG124" s="313"/>
      <c r="AH124" s="313"/>
      <c r="AI124" s="313"/>
      <c r="AJ124" s="313"/>
      <c r="AK124" s="313"/>
      <c r="AL124" s="313"/>
      <c r="AM124" s="313"/>
      <c r="AN124" s="313"/>
      <c r="AO124" s="313"/>
      <c r="AP124" s="313"/>
      <c r="AQ124" s="313"/>
      <c r="AR124" s="313"/>
      <c r="AS124" s="313"/>
      <c r="AT124" s="313"/>
      <c r="AU124" s="313"/>
      <c r="AV124" s="313"/>
      <c r="AW124" s="313"/>
      <c r="AX124" s="313"/>
      <c r="AY124" s="313"/>
      <c r="AZ124" s="313"/>
      <c r="BA124" s="313"/>
      <c r="BB124" s="313"/>
      <c r="BC124" s="313"/>
      <c r="BD124" s="313"/>
      <c r="BE124" s="313"/>
      <c r="BF124" s="313"/>
      <c r="BG124" s="313"/>
      <c r="BH124" s="313"/>
      <c r="BI124" s="313"/>
    </row>
    <row r="125" spans="1:61" hidden="1">
      <c r="A125" s="294" t="s">
        <v>110</v>
      </c>
      <c r="B125" s="289"/>
      <c r="C125" s="289"/>
      <c r="D125" s="289"/>
      <c r="E125" s="289"/>
      <c r="F125" s="289"/>
      <c r="G125" s="289"/>
      <c r="H125" s="289"/>
      <c r="I125" s="289"/>
      <c r="J125" s="289"/>
      <c r="K125" s="289"/>
      <c r="L125" s="289"/>
      <c r="M125" s="289"/>
      <c r="N125" s="289"/>
      <c r="O125" s="289"/>
      <c r="P125" s="289"/>
      <c r="Q125" s="289"/>
      <c r="R125" s="289"/>
      <c r="S125" s="289"/>
      <c r="T125" s="313"/>
      <c r="U125" s="313"/>
      <c r="V125" s="313"/>
      <c r="W125" s="313"/>
      <c r="X125" s="314"/>
      <c r="Y125" s="314"/>
      <c r="Z125" s="314"/>
      <c r="AA125" s="314"/>
      <c r="AB125" s="313"/>
      <c r="AC125" s="313"/>
      <c r="AD125" s="313"/>
      <c r="AE125" s="313"/>
      <c r="AF125" s="313"/>
      <c r="AG125" s="313"/>
      <c r="AH125" s="313"/>
      <c r="AI125" s="313"/>
      <c r="AJ125" s="313"/>
      <c r="AK125" s="313"/>
      <c r="AL125" s="313"/>
      <c r="AM125" s="313"/>
      <c r="AN125" s="313"/>
      <c r="AO125" s="313"/>
      <c r="AP125" s="313"/>
      <c r="AQ125" s="313"/>
      <c r="AR125" s="313"/>
      <c r="AS125" s="313"/>
      <c r="AT125" s="313"/>
      <c r="AU125" s="313"/>
      <c r="AV125" s="313"/>
      <c r="AW125" s="313"/>
      <c r="AX125" s="313"/>
      <c r="AY125" s="313"/>
      <c r="AZ125" s="313"/>
      <c r="BA125" s="313"/>
      <c r="BB125" s="313"/>
      <c r="BC125" s="313"/>
      <c r="BD125" s="313"/>
      <c r="BE125" s="313"/>
      <c r="BF125" s="313"/>
      <c r="BG125" s="313"/>
      <c r="BH125" s="313"/>
      <c r="BI125" s="313"/>
    </row>
    <row r="126" spans="1:61" hidden="1">
      <c r="A126" s="283" t="s">
        <v>1</v>
      </c>
      <c r="B126" s="283"/>
      <c r="C126" s="283"/>
      <c r="D126" s="283" t="s">
        <v>30</v>
      </c>
      <c r="E126" s="283" t="s">
        <v>31</v>
      </c>
      <c r="F126" s="283" t="s">
        <v>6</v>
      </c>
      <c r="G126" s="285" t="s">
        <v>32</v>
      </c>
      <c r="H126" s="283" t="s">
        <v>33</v>
      </c>
      <c r="I126" s="283" t="s">
        <v>2</v>
      </c>
      <c r="J126" s="283" t="s">
        <v>3</v>
      </c>
      <c r="K126" s="283" t="s">
        <v>4</v>
      </c>
      <c r="L126" s="283" t="s">
        <v>5</v>
      </c>
      <c r="M126" s="283" t="s">
        <v>6</v>
      </c>
      <c r="N126" s="291"/>
      <c r="O126" s="300" t="s">
        <v>8</v>
      </c>
      <c r="P126" s="289"/>
      <c r="Q126" s="289"/>
      <c r="R126" s="289"/>
      <c r="S126" s="289"/>
      <c r="T126" s="2"/>
      <c r="U126" s="2"/>
      <c r="V126" s="2"/>
      <c r="W126" s="2"/>
      <c r="AB126" s="2"/>
      <c r="AC126" s="2"/>
      <c r="AD126" s="2"/>
      <c r="AE126" s="2"/>
      <c r="AF126" s="2"/>
      <c r="AG126" s="2"/>
      <c r="AH126" s="2"/>
      <c r="AI126" s="2"/>
      <c r="AJ126" s="2"/>
    </row>
    <row r="127" spans="1:61" s="3" customFormat="1" hidden="1">
      <c r="A127" s="284" t="s">
        <v>105</v>
      </c>
      <c r="B127" s="284" t="s">
        <v>111</v>
      </c>
      <c r="C127" s="284"/>
      <c r="D127" s="284"/>
      <c r="E127" s="284"/>
      <c r="F127" s="284"/>
      <c r="G127" s="284"/>
      <c r="H127" s="284"/>
      <c r="I127" s="283">
        <v>33520</v>
      </c>
      <c r="J127" s="283">
        <v>39140</v>
      </c>
      <c r="K127" s="283">
        <f t="shared" ref="K127:K133" si="5">J127-I127</f>
        <v>5620</v>
      </c>
      <c r="L127" s="283">
        <v>1</v>
      </c>
      <c r="M127" s="283">
        <f t="shared" ref="M127:M134" si="6">L127*K127</f>
        <v>5620</v>
      </c>
      <c r="N127" s="291">
        <v>1.03</v>
      </c>
      <c r="O127" s="300">
        <f t="shared" ref="O127:O134" si="7">N127*M127</f>
        <v>5788.6</v>
      </c>
      <c r="P127" s="289"/>
      <c r="Q127" s="289"/>
      <c r="R127" s="289"/>
      <c r="S127" s="289"/>
      <c r="X127" s="308"/>
      <c r="Y127" s="308"/>
      <c r="Z127" s="308"/>
      <c r="AA127" s="308"/>
    </row>
    <row r="128" spans="1:61" s="3" customFormat="1" hidden="1">
      <c r="A128" s="284" t="s">
        <v>74</v>
      </c>
      <c r="B128" s="284" t="s">
        <v>111</v>
      </c>
      <c r="C128" s="284"/>
      <c r="D128" s="284"/>
      <c r="E128" s="284"/>
      <c r="F128" s="284"/>
      <c r="G128" s="284"/>
      <c r="H128" s="284"/>
      <c r="I128" s="283">
        <v>29863</v>
      </c>
      <c r="J128" s="283">
        <v>54353</v>
      </c>
      <c r="K128" s="283">
        <f t="shared" si="5"/>
        <v>24490</v>
      </c>
      <c r="L128" s="283">
        <v>1</v>
      </c>
      <c r="M128" s="283">
        <f t="shared" si="6"/>
        <v>24490</v>
      </c>
      <c r="N128" s="291">
        <v>1.03</v>
      </c>
      <c r="O128" s="300">
        <f t="shared" si="7"/>
        <v>25224.7</v>
      </c>
      <c r="P128" s="289"/>
      <c r="Q128" s="289"/>
      <c r="R128" s="289"/>
      <c r="S128" s="289"/>
      <c r="X128" s="308"/>
      <c r="Y128" s="308"/>
      <c r="Z128" s="308"/>
      <c r="AA128" s="308"/>
    </row>
    <row r="129" spans="1:38" s="3" customFormat="1" hidden="1">
      <c r="A129" s="284" t="s">
        <v>78</v>
      </c>
      <c r="B129" s="284" t="s">
        <v>111</v>
      </c>
      <c r="C129" s="284"/>
      <c r="D129" s="284"/>
      <c r="E129" s="284"/>
      <c r="F129" s="284"/>
      <c r="G129" s="284"/>
      <c r="H129" s="284"/>
      <c r="I129" s="283">
        <v>12736</v>
      </c>
      <c r="J129" s="283">
        <v>16390</v>
      </c>
      <c r="K129" s="283">
        <f t="shared" si="5"/>
        <v>3654</v>
      </c>
      <c r="L129" s="283">
        <v>1</v>
      </c>
      <c r="M129" s="283">
        <f t="shared" si="6"/>
        <v>3654</v>
      </c>
      <c r="N129" s="291">
        <v>1.03</v>
      </c>
      <c r="O129" s="300">
        <f t="shared" si="7"/>
        <v>3763.62</v>
      </c>
      <c r="P129" s="289"/>
      <c r="Q129" s="289"/>
      <c r="R129" s="289"/>
      <c r="S129" s="289"/>
      <c r="X129" s="308"/>
      <c r="Y129" s="308"/>
      <c r="Z129" s="308"/>
      <c r="AA129" s="308"/>
    </row>
    <row r="130" spans="1:38" s="3" customFormat="1" hidden="1">
      <c r="A130" s="284" t="s">
        <v>112</v>
      </c>
      <c r="B130" s="284" t="s">
        <v>113</v>
      </c>
      <c r="C130" s="284"/>
      <c r="D130" s="284"/>
      <c r="E130" s="284"/>
      <c r="F130" s="284"/>
      <c r="G130" s="284"/>
      <c r="H130" s="284"/>
      <c r="I130" s="283">
        <v>23995</v>
      </c>
      <c r="J130" s="283">
        <v>24685</v>
      </c>
      <c r="K130" s="283">
        <f t="shared" si="5"/>
        <v>690</v>
      </c>
      <c r="L130" s="283">
        <v>1</v>
      </c>
      <c r="M130" s="283">
        <f t="shared" si="6"/>
        <v>690</v>
      </c>
      <c r="N130" s="291">
        <v>1.03</v>
      </c>
      <c r="O130" s="300">
        <f t="shared" si="7"/>
        <v>710.7</v>
      </c>
      <c r="P130" s="289" t="s">
        <v>114</v>
      </c>
      <c r="Q130" s="289"/>
      <c r="R130" s="289"/>
      <c r="S130" s="289"/>
      <c r="X130" s="308"/>
      <c r="Y130" s="308"/>
      <c r="Z130" s="308"/>
      <c r="AA130" s="308"/>
    </row>
    <row r="131" spans="1:38" s="3" customFormat="1" hidden="1">
      <c r="A131" s="284" t="s">
        <v>115</v>
      </c>
      <c r="B131" s="284" t="s">
        <v>116</v>
      </c>
      <c r="C131" s="284"/>
      <c r="D131" s="284"/>
      <c r="E131" s="284"/>
      <c r="F131" s="284"/>
      <c r="G131" s="284"/>
      <c r="H131" s="284"/>
      <c r="I131" s="283">
        <v>74913</v>
      </c>
      <c r="J131" s="283">
        <v>76254</v>
      </c>
      <c r="K131" s="283">
        <f t="shared" si="5"/>
        <v>1341</v>
      </c>
      <c r="L131" s="283">
        <v>1</v>
      </c>
      <c r="M131" s="283">
        <f t="shared" si="6"/>
        <v>1341</v>
      </c>
      <c r="N131" s="291">
        <v>1.03</v>
      </c>
      <c r="O131" s="300">
        <f t="shared" si="7"/>
        <v>1381.23</v>
      </c>
      <c r="P131" s="284"/>
      <c r="Q131" s="289"/>
      <c r="R131" s="289"/>
      <c r="S131" s="289"/>
      <c r="X131" s="308"/>
      <c r="Y131" s="308"/>
      <c r="Z131" s="308"/>
      <c r="AA131" s="308"/>
    </row>
    <row r="132" spans="1:38" s="3" customFormat="1" hidden="1">
      <c r="A132" s="284" t="s">
        <v>117</v>
      </c>
      <c r="B132" s="284" t="s">
        <v>118</v>
      </c>
      <c r="C132" s="284"/>
      <c r="D132" s="284"/>
      <c r="E132" s="284"/>
      <c r="F132" s="284"/>
      <c r="G132" s="284"/>
      <c r="H132" s="284"/>
      <c r="I132" s="283">
        <v>230219</v>
      </c>
      <c r="J132" s="283">
        <v>351975</v>
      </c>
      <c r="K132" s="283">
        <f t="shared" si="5"/>
        <v>121756</v>
      </c>
      <c r="L132" s="283">
        <v>1</v>
      </c>
      <c r="M132" s="283">
        <f t="shared" si="6"/>
        <v>121756</v>
      </c>
      <c r="N132" s="291">
        <v>1.03</v>
      </c>
      <c r="O132" s="300">
        <f t="shared" si="7"/>
        <v>125408.68</v>
      </c>
      <c r="P132" s="284"/>
      <c r="Q132" s="289"/>
      <c r="R132" s="289"/>
      <c r="S132" s="289"/>
      <c r="X132" s="308"/>
      <c r="Y132" s="308"/>
      <c r="Z132" s="308"/>
      <c r="AA132" s="308"/>
    </row>
    <row r="133" spans="1:38" s="3" customFormat="1" hidden="1">
      <c r="A133" s="284" t="s">
        <v>119</v>
      </c>
      <c r="B133" s="284" t="s">
        <v>120</v>
      </c>
      <c r="C133" s="284"/>
      <c r="D133" s="284"/>
      <c r="E133" s="284"/>
      <c r="F133" s="284"/>
      <c r="G133" s="284"/>
      <c r="H133" s="284"/>
      <c r="I133" s="283">
        <v>20463</v>
      </c>
      <c r="J133" s="283">
        <v>37334</v>
      </c>
      <c r="K133" s="283">
        <f t="shared" si="5"/>
        <v>16871</v>
      </c>
      <c r="L133" s="283">
        <v>1</v>
      </c>
      <c r="M133" s="283">
        <f t="shared" si="6"/>
        <v>16871</v>
      </c>
      <c r="N133" s="291">
        <v>1.03</v>
      </c>
      <c r="O133" s="300">
        <f t="shared" si="7"/>
        <v>17377.13</v>
      </c>
      <c r="P133" s="289"/>
      <c r="Q133" s="289"/>
      <c r="R133" s="289"/>
      <c r="S133" s="289"/>
      <c r="X133" s="308"/>
      <c r="Y133" s="308"/>
      <c r="Z133" s="308"/>
      <c r="AA133" s="308"/>
    </row>
    <row r="134" spans="1:38" s="3" customFormat="1" hidden="1">
      <c r="A134" s="284" t="s">
        <v>23</v>
      </c>
      <c r="B134" s="284"/>
      <c r="C134" s="284"/>
      <c r="D134" s="284"/>
      <c r="E134" s="284"/>
      <c r="F134" s="284"/>
      <c r="G134" s="284"/>
      <c r="H134" s="284"/>
      <c r="I134" s="283"/>
      <c r="J134" s="283"/>
      <c r="K134" s="283">
        <f>SUM(K128:K132)</f>
        <v>151931</v>
      </c>
      <c r="L134" s="283">
        <v>1</v>
      </c>
      <c r="M134" s="283">
        <f t="shared" si="6"/>
        <v>151931</v>
      </c>
      <c r="N134" s="291">
        <v>1.03</v>
      </c>
      <c r="O134" s="300">
        <f t="shared" si="7"/>
        <v>156488.93</v>
      </c>
      <c r="P134" s="293"/>
      <c r="Q134" s="289"/>
      <c r="R134" s="289"/>
      <c r="S134" s="289"/>
      <c r="X134" s="308"/>
      <c r="Y134" s="308"/>
      <c r="Z134" s="308"/>
      <c r="AA134" s="308"/>
    </row>
    <row r="135" spans="1:38">
      <c r="A135" s="289"/>
      <c r="B135" s="289"/>
      <c r="C135" s="289"/>
      <c r="D135" s="289"/>
      <c r="E135" s="289"/>
      <c r="F135" s="289"/>
      <c r="G135" s="289"/>
      <c r="H135" s="289"/>
      <c r="I135" s="289"/>
      <c r="J135" s="289"/>
      <c r="K135" s="289"/>
      <c r="L135" s="289"/>
      <c r="M135" s="289"/>
      <c r="N135" s="289"/>
      <c r="O135" s="289"/>
      <c r="P135" s="293"/>
      <c r="Q135" s="289"/>
      <c r="R135" s="289"/>
      <c r="S135" s="289"/>
      <c r="T135" s="2"/>
      <c r="U135" s="2"/>
      <c r="V135" s="2"/>
      <c r="W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>
      <c r="A136" s="289"/>
      <c r="B136" s="289"/>
      <c r="C136" s="289"/>
      <c r="D136" s="289"/>
      <c r="E136" s="289"/>
      <c r="F136" s="289"/>
      <c r="G136" s="289"/>
      <c r="H136" s="289"/>
      <c r="I136" s="289"/>
      <c r="J136" s="289"/>
      <c r="K136" s="289"/>
      <c r="L136" s="289"/>
      <c r="M136" s="289"/>
      <c r="N136" s="289"/>
      <c r="O136" s="289"/>
      <c r="P136" s="293"/>
      <c r="Q136" s="336"/>
      <c r="R136" s="293"/>
      <c r="S136" s="296"/>
      <c r="T136" s="2"/>
      <c r="U136" s="2"/>
      <c r="V136" s="2"/>
      <c r="W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>
      <c r="A137" s="289"/>
      <c r="B137" s="289"/>
      <c r="C137" s="289"/>
      <c r="D137" s="289"/>
      <c r="E137" s="289"/>
      <c r="F137" s="289"/>
      <c r="G137" s="289"/>
      <c r="H137" s="289"/>
      <c r="I137" s="289"/>
      <c r="J137" s="289"/>
      <c r="K137" s="289"/>
      <c r="L137" s="289"/>
      <c r="M137" s="289"/>
      <c r="N137" s="289"/>
      <c r="O137" s="289"/>
      <c r="P137" s="293"/>
      <c r="Q137" s="336"/>
      <c r="R137" s="293"/>
      <c r="S137" s="296"/>
      <c r="T137" s="2"/>
      <c r="U137" s="2"/>
      <c r="V137" s="2"/>
      <c r="W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>
      <c r="A138" s="289"/>
      <c r="B138" s="289"/>
      <c r="C138" s="289"/>
      <c r="D138" s="289"/>
      <c r="E138" s="289"/>
      <c r="F138" s="289"/>
      <c r="G138" s="289"/>
      <c r="H138" s="289"/>
      <c r="I138" s="289"/>
      <c r="J138" s="289"/>
      <c r="K138" s="289"/>
      <c r="L138" s="289"/>
      <c r="M138" s="289"/>
      <c r="N138" s="289"/>
      <c r="O138" s="289"/>
      <c r="P138" s="293"/>
      <c r="Q138" s="336"/>
      <c r="R138" s="293"/>
      <c r="S138" s="296"/>
      <c r="T138" s="2"/>
      <c r="U138" s="2"/>
      <c r="V138" s="2"/>
      <c r="W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>
      <c r="A139" s="289"/>
      <c r="B139" s="289"/>
      <c r="C139" s="289"/>
      <c r="D139" s="289"/>
      <c r="E139" s="289"/>
      <c r="F139" s="289"/>
      <c r="G139" s="289"/>
      <c r="H139" s="289"/>
      <c r="I139" s="289"/>
      <c r="J139" s="289"/>
      <c r="K139" s="289"/>
      <c r="L139" s="289"/>
      <c r="M139" s="289"/>
      <c r="N139" s="289"/>
      <c r="O139" s="289"/>
      <c r="P139" s="293"/>
      <c r="Q139" s="336"/>
      <c r="R139" s="293"/>
      <c r="S139" s="296"/>
      <c r="T139" s="2"/>
      <c r="U139" s="2"/>
      <c r="V139" s="2"/>
      <c r="W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>
      <c r="A140" s="289"/>
      <c r="B140" s="289"/>
      <c r="C140" s="289"/>
      <c r="D140" s="289"/>
      <c r="E140" s="289"/>
      <c r="F140" s="289"/>
      <c r="G140" s="289"/>
      <c r="H140" s="289"/>
      <c r="I140" s="289"/>
      <c r="J140" s="289"/>
      <c r="K140" s="289"/>
      <c r="L140" s="289"/>
      <c r="M140" s="289"/>
      <c r="N140" s="289"/>
      <c r="O140" s="289"/>
      <c r="P140" s="293"/>
      <c r="Q140" s="336"/>
      <c r="R140" s="293"/>
      <c r="S140" s="296"/>
      <c r="T140" s="2"/>
      <c r="U140" s="2"/>
      <c r="V140" s="2"/>
      <c r="W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>
      <c r="A141" s="289"/>
      <c r="B141" s="289"/>
      <c r="C141" s="289"/>
      <c r="D141" s="289"/>
      <c r="E141" s="289"/>
      <c r="F141" s="289"/>
      <c r="G141" s="289"/>
      <c r="H141" s="289"/>
      <c r="I141" s="289"/>
      <c r="J141" s="289"/>
      <c r="K141" s="289"/>
      <c r="L141" s="289"/>
      <c r="M141" s="289"/>
      <c r="N141" s="289"/>
      <c r="O141" s="289"/>
      <c r="P141" s="289"/>
      <c r="Q141" s="289"/>
      <c r="R141" s="289"/>
      <c r="S141" s="289"/>
      <c r="T141" s="2"/>
      <c r="U141" s="2"/>
      <c r="V141" s="2"/>
      <c r="W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20:38">
      <c r="T145" s="2"/>
      <c r="U145" s="2"/>
      <c r="V145" s="2"/>
      <c r="W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20:38">
      <c r="T146" s="2"/>
      <c r="U146" s="2"/>
      <c r="V146" s="2"/>
      <c r="W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20:38">
      <c r="T147" s="2"/>
      <c r="U147" s="2"/>
      <c r="V147" s="2"/>
      <c r="W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20:38">
      <c r="T148" s="2"/>
      <c r="U148" s="2"/>
      <c r="V148" s="2"/>
      <c r="W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20:38">
      <c r="T149" s="2"/>
      <c r="U149" s="2"/>
      <c r="V149" s="2"/>
      <c r="W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20:38">
      <c r="T150" s="2"/>
      <c r="U150" s="2"/>
      <c r="V150" s="2"/>
      <c r="W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20:38">
      <c r="T151" s="2"/>
      <c r="U151" s="2"/>
      <c r="V151" s="2"/>
      <c r="W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20:38">
      <c r="T152" s="2"/>
      <c r="U152" s="2"/>
      <c r="V152" s="2"/>
      <c r="W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20:38">
      <c r="T153" s="2"/>
      <c r="U153" s="2"/>
      <c r="V153" s="2"/>
      <c r="W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20:38">
      <c r="T154" s="2"/>
      <c r="U154" s="2"/>
      <c r="V154" s="2"/>
      <c r="W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20:38">
      <c r="T155" s="2"/>
      <c r="U155" s="2"/>
      <c r="V155" s="2"/>
      <c r="W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20:38">
      <c r="T156" s="2"/>
      <c r="U156" s="2"/>
      <c r="V156" s="2"/>
      <c r="W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20:38">
      <c r="T157" s="2"/>
      <c r="U157" s="2"/>
      <c r="V157" s="2"/>
      <c r="W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20:38">
      <c r="T158" s="2"/>
      <c r="U158" s="2"/>
      <c r="V158" s="2"/>
      <c r="W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20:38">
      <c r="T159" s="2"/>
      <c r="U159" s="2"/>
      <c r="V159" s="2"/>
      <c r="W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20:38">
      <c r="T160" s="2"/>
      <c r="U160" s="2"/>
      <c r="V160" s="2"/>
      <c r="W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20:38">
      <c r="T161" s="2"/>
      <c r="U161" s="2"/>
      <c r="V161" s="2"/>
      <c r="W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20:38">
      <c r="T162" s="2"/>
      <c r="U162" s="2"/>
      <c r="V162" s="2"/>
      <c r="W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20:38">
      <c r="T163" s="2"/>
      <c r="U163" s="2"/>
      <c r="V163" s="2"/>
      <c r="W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20:38">
      <c r="T164" s="2"/>
      <c r="U164" s="2"/>
      <c r="V164" s="2"/>
      <c r="W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20:38">
      <c r="T165" s="2"/>
      <c r="U165" s="2"/>
      <c r="V165" s="2"/>
      <c r="W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20:38">
      <c r="T166" s="2"/>
      <c r="U166" s="2"/>
      <c r="V166" s="2"/>
      <c r="W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20:38">
      <c r="T167" s="2"/>
      <c r="U167" s="2"/>
      <c r="V167" s="2"/>
      <c r="W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20:38">
      <c r="T168" s="2"/>
      <c r="U168" s="2"/>
      <c r="V168" s="2"/>
      <c r="W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</sheetData>
  <mergeCells count="2">
    <mergeCell ref="A2:S2"/>
    <mergeCell ref="A37:S37"/>
  </mergeCells>
  <phoneticPr fontId="48" type="noConversion"/>
  <pageMargins left="0.2" right="0.2" top="0.75" bottom="0.75" header="0.3" footer="0.3"/>
  <pageSetup paperSize="9" fitToWidth="0" fitToHeight="0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BHX131"/>
  <sheetViews>
    <sheetView zoomScale="85" zoomScaleNormal="85" workbookViewId="0">
      <selection activeCell="R72" sqref="R72:R76"/>
    </sheetView>
  </sheetViews>
  <sheetFormatPr defaultColWidth="9" defaultRowHeight="14.25"/>
  <cols>
    <col min="1" max="1" width="13.375" style="5" customWidth="1"/>
    <col min="2" max="2" width="10.625" style="5" customWidth="1"/>
    <col min="3" max="4" width="8.75" style="5" customWidth="1"/>
    <col min="5" max="5" width="9.75" style="5" customWidth="1"/>
    <col min="6" max="6" width="11.375" style="5" customWidth="1"/>
    <col min="7" max="7" width="5.75" style="5" customWidth="1"/>
    <col min="8" max="8" width="11.875" style="5" customWidth="1"/>
    <col min="9" max="9" width="7.75" style="5" customWidth="1"/>
    <col min="10" max="10" width="7.375" style="5" customWidth="1"/>
    <col min="11" max="11" width="8" style="5" customWidth="1"/>
    <col min="12" max="12" width="5.875" style="5" customWidth="1"/>
    <col min="13" max="13" width="12.875" style="5" customWidth="1"/>
    <col min="14" max="14" width="5.25" style="5" customWidth="1"/>
    <col min="15" max="15" width="17.875" style="5" customWidth="1"/>
    <col min="16" max="16" width="3.5" style="5" customWidth="1"/>
    <col min="17" max="17" width="18.25" style="5" customWidth="1"/>
    <col min="18" max="18" width="8.25" style="5" customWidth="1"/>
    <col min="19" max="19" width="18.125" style="5" customWidth="1"/>
    <col min="20" max="20" width="12.75" style="5"/>
    <col min="21" max="21" width="6.25" style="5" customWidth="1"/>
    <col min="22" max="22" width="12.75" style="5"/>
    <col min="23" max="23" width="9.25" style="5"/>
    <col min="24" max="24" width="14" style="5"/>
    <col min="25" max="25" width="0.125" style="5" customWidth="1"/>
    <col min="26" max="26" width="10.125" style="5" customWidth="1"/>
    <col min="27" max="27" width="9.875" style="5" customWidth="1"/>
    <col min="28" max="28" width="11.875" style="5" customWidth="1"/>
    <col min="29" max="16384" width="9" style="5"/>
  </cols>
  <sheetData>
    <row r="1" spans="1:1584" s="1" customFormat="1" ht="25.5">
      <c r="A1" s="363" t="s">
        <v>36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5"/>
      <c r="T1" s="4"/>
      <c r="U1" s="366" t="s">
        <v>121</v>
      </c>
      <c r="V1" s="366"/>
      <c r="W1" s="366"/>
      <c r="X1" s="366"/>
      <c r="Y1" s="366"/>
      <c r="Z1" s="366"/>
      <c r="AA1" s="366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</row>
    <row r="2" spans="1:1584" s="1" customFormat="1">
      <c r="A2" s="6" t="s">
        <v>1</v>
      </c>
      <c r="B2" s="6"/>
      <c r="C2" s="6" t="s">
        <v>27</v>
      </c>
      <c r="D2" s="6" t="s">
        <v>30</v>
      </c>
      <c r="E2" s="6" t="s">
        <v>31</v>
      </c>
      <c r="F2" s="6" t="s">
        <v>6</v>
      </c>
      <c r="G2" s="13" t="s">
        <v>32</v>
      </c>
      <c r="H2" s="6" t="s">
        <v>33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23" t="s">
        <v>7</v>
      </c>
      <c r="O2" s="24" t="s">
        <v>8</v>
      </c>
      <c r="P2" s="6" t="s">
        <v>38</v>
      </c>
      <c r="Q2" s="24" t="s">
        <v>23</v>
      </c>
      <c r="R2" s="6" t="s">
        <v>39</v>
      </c>
      <c r="S2" s="9" t="s">
        <v>40</v>
      </c>
      <c r="U2" s="246" t="s">
        <v>122</v>
      </c>
      <c r="V2" s="246" t="s">
        <v>123</v>
      </c>
      <c r="W2" s="246" t="s">
        <v>124</v>
      </c>
      <c r="X2" s="246" t="s">
        <v>125</v>
      </c>
      <c r="Y2" s="246"/>
      <c r="Z2" s="246" t="s">
        <v>126</v>
      </c>
      <c r="AA2" s="255" t="s">
        <v>127</v>
      </c>
      <c r="AB2" s="22" t="s">
        <v>128</v>
      </c>
    </row>
    <row r="3" spans="1:1584" s="4" customFormat="1">
      <c r="A3" s="6" t="s">
        <v>129</v>
      </c>
      <c r="B3" s="6" t="s">
        <v>130</v>
      </c>
      <c r="C3" s="6">
        <v>7</v>
      </c>
      <c r="D3" s="6"/>
      <c r="E3" s="6"/>
      <c r="F3" s="6"/>
      <c r="G3" s="13"/>
      <c r="H3" s="6"/>
      <c r="I3" s="6">
        <v>1233</v>
      </c>
      <c r="J3" s="6">
        <v>4375</v>
      </c>
      <c r="K3" s="6">
        <f>J3-I3</f>
        <v>3142</v>
      </c>
      <c r="L3" s="6">
        <v>400</v>
      </c>
      <c r="M3" s="6">
        <f>L3*K3</f>
        <v>1256800</v>
      </c>
      <c r="N3" s="23">
        <v>1.03</v>
      </c>
      <c r="O3" s="24">
        <f>N3*M3</f>
        <v>1294504</v>
      </c>
      <c r="P3" s="6"/>
      <c r="Q3" s="24">
        <f>H3+O3+P3</f>
        <v>1294504</v>
      </c>
      <c r="R3" s="6">
        <v>1</v>
      </c>
      <c r="S3" s="9">
        <f>Q3*R3</f>
        <v>1294504</v>
      </c>
      <c r="T3" s="1"/>
      <c r="U3" s="247">
        <v>1</v>
      </c>
      <c r="V3" s="247" t="s">
        <v>131</v>
      </c>
      <c r="W3" s="247">
        <v>1566</v>
      </c>
      <c r="X3" s="248">
        <v>0.57490253089275101</v>
      </c>
      <c r="Y3" s="373"/>
      <c r="Z3" s="256"/>
      <c r="AA3" s="257"/>
      <c r="AB3" s="22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</row>
    <row r="4" spans="1:1584" s="4" customFormat="1">
      <c r="A4" s="6" t="s">
        <v>132</v>
      </c>
      <c r="B4" s="6" t="s">
        <v>133</v>
      </c>
      <c r="C4" s="6">
        <v>6</v>
      </c>
      <c r="D4" s="6"/>
      <c r="E4" s="6"/>
      <c r="F4" s="6"/>
      <c r="G4" s="13"/>
      <c r="H4" s="6"/>
      <c r="I4" s="6">
        <v>56554</v>
      </c>
      <c r="J4" s="6">
        <v>61637</v>
      </c>
      <c r="K4" s="6">
        <f>J4-I4</f>
        <v>5083</v>
      </c>
      <c r="L4" s="6">
        <v>400</v>
      </c>
      <c r="M4" s="6">
        <f>L4*K4</f>
        <v>2033200</v>
      </c>
      <c r="N4" s="23">
        <v>1.03</v>
      </c>
      <c r="O4" s="24">
        <f>N4*M4</f>
        <v>2094196</v>
      </c>
      <c r="P4" s="6"/>
      <c r="Q4" s="24">
        <f>H4+O4+P4</f>
        <v>2094196</v>
      </c>
      <c r="R4" s="6">
        <v>1</v>
      </c>
      <c r="S4" s="9">
        <f>Q4*R4</f>
        <v>2094196</v>
      </c>
      <c r="T4" s="1"/>
      <c r="U4" s="247">
        <v>2</v>
      </c>
      <c r="V4" s="247" t="s">
        <v>134</v>
      </c>
      <c r="W4" s="247">
        <v>398.94</v>
      </c>
      <c r="X4" s="248">
        <v>0.146456970417851</v>
      </c>
      <c r="Y4" s="374"/>
      <c r="Z4" s="256"/>
      <c r="AA4" s="257"/>
      <c r="AB4" s="258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</row>
    <row r="5" spans="1:1584" s="4" customFormat="1">
      <c r="A5" s="6" t="s">
        <v>135</v>
      </c>
      <c r="B5" s="6"/>
      <c r="C5" s="6"/>
      <c r="D5" s="6"/>
      <c r="E5" s="6"/>
      <c r="F5" s="6"/>
      <c r="G5" s="13"/>
      <c r="H5" s="6"/>
      <c r="I5" s="6"/>
      <c r="J5" s="6"/>
      <c r="K5" s="6">
        <f>SUM(K3:K4)</f>
        <v>8225</v>
      </c>
      <c r="L5" s="6">
        <v>400</v>
      </c>
      <c r="M5" s="6">
        <f>L5*K5</f>
        <v>3290000</v>
      </c>
      <c r="N5" s="23">
        <v>1.03</v>
      </c>
      <c r="O5" s="24">
        <f>N5*M5</f>
        <v>3388700</v>
      </c>
      <c r="P5" s="6"/>
      <c r="Q5" s="24">
        <f>H5+O5+P5</f>
        <v>3388700</v>
      </c>
      <c r="R5" s="6">
        <v>1</v>
      </c>
      <c r="S5" s="9">
        <f>Q5*R5</f>
        <v>3388700</v>
      </c>
      <c r="T5" s="30"/>
      <c r="U5" s="247">
        <v>3</v>
      </c>
      <c r="V5" s="247" t="s">
        <v>136</v>
      </c>
      <c r="W5" s="247">
        <v>369</v>
      </c>
      <c r="X5" s="248">
        <v>0.135465538888522</v>
      </c>
      <c r="Y5" s="374"/>
      <c r="Z5" s="256"/>
      <c r="AA5" s="257"/>
      <c r="AB5" s="21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/>
      <c r="UA5" s="30"/>
      <c r="UB5" s="30"/>
      <c r="UC5" s="30"/>
      <c r="UD5" s="30"/>
      <c r="UE5" s="30"/>
      <c r="UF5" s="30"/>
      <c r="UG5" s="30"/>
      <c r="UH5" s="30"/>
      <c r="UI5" s="30"/>
      <c r="UJ5" s="30"/>
      <c r="UK5" s="30"/>
      <c r="UL5" s="30"/>
      <c r="UM5" s="30"/>
      <c r="UN5" s="30"/>
      <c r="UO5" s="30"/>
      <c r="UP5" s="30"/>
      <c r="UQ5" s="30"/>
      <c r="UR5" s="30"/>
      <c r="US5" s="30"/>
      <c r="UT5" s="30"/>
      <c r="UU5" s="30"/>
      <c r="UV5" s="30"/>
      <c r="UW5" s="30"/>
      <c r="UX5" s="30"/>
      <c r="UY5" s="30"/>
      <c r="UZ5" s="30"/>
      <c r="VA5" s="30"/>
      <c r="VB5" s="30"/>
      <c r="VC5" s="30"/>
      <c r="VD5" s="30"/>
      <c r="VE5" s="30"/>
      <c r="VF5" s="30"/>
      <c r="VG5" s="30"/>
      <c r="VH5" s="30"/>
      <c r="VI5" s="30"/>
      <c r="VJ5" s="30"/>
      <c r="VK5" s="30"/>
      <c r="VL5" s="30"/>
      <c r="VM5" s="30"/>
      <c r="VN5" s="30"/>
      <c r="VO5" s="30"/>
      <c r="VP5" s="30"/>
      <c r="VQ5" s="30"/>
      <c r="VR5" s="30"/>
      <c r="VS5" s="30"/>
      <c r="VT5" s="30"/>
      <c r="VU5" s="30"/>
      <c r="VV5" s="30"/>
      <c r="VW5" s="30"/>
      <c r="VX5" s="30"/>
      <c r="VY5" s="30"/>
      <c r="VZ5" s="30"/>
      <c r="WA5" s="30"/>
      <c r="WB5" s="30"/>
      <c r="WC5" s="30"/>
      <c r="WD5" s="30"/>
      <c r="WE5" s="30"/>
      <c r="WF5" s="30"/>
      <c r="WG5" s="30"/>
      <c r="WH5" s="30"/>
      <c r="WI5" s="30"/>
      <c r="WJ5" s="30"/>
      <c r="WK5" s="30"/>
      <c r="WL5" s="30"/>
      <c r="WM5" s="30"/>
      <c r="WN5" s="30"/>
      <c r="WO5" s="30"/>
      <c r="WP5" s="30"/>
      <c r="WQ5" s="30"/>
      <c r="WR5" s="30"/>
      <c r="WS5" s="30"/>
      <c r="WT5" s="30"/>
      <c r="WU5" s="30"/>
      <c r="WV5" s="30"/>
      <c r="WW5" s="30"/>
      <c r="WX5" s="30"/>
      <c r="WY5" s="30"/>
      <c r="WZ5" s="30"/>
      <c r="XA5" s="30"/>
      <c r="XB5" s="30"/>
      <c r="XC5" s="30"/>
      <c r="XD5" s="30"/>
      <c r="XE5" s="30"/>
      <c r="XF5" s="30"/>
      <c r="XG5" s="30"/>
      <c r="XH5" s="30"/>
      <c r="XI5" s="30"/>
      <c r="XJ5" s="30"/>
      <c r="XK5" s="30"/>
      <c r="XL5" s="30"/>
      <c r="XM5" s="30"/>
      <c r="XN5" s="30"/>
      <c r="XO5" s="30"/>
      <c r="XP5" s="30"/>
      <c r="XQ5" s="30"/>
      <c r="XR5" s="30"/>
      <c r="XS5" s="30"/>
      <c r="XT5" s="30"/>
      <c r="XU5" s="30"/>
      <c r="XV5" s="30"/>
      <c r="XW5" s="30"/>
      <c r="XX5" s="30"/>
      <c r="XY5" s="30"/>
      <c r="XZ5" s="30"/>
      <c r="YA5" s="30"/>
      <c r="YB5" s="30"/>
      <c r="YC5" s="30"/>
      <c r="YD5" s="30"/>
      <c r="YE5" s="30"/>
      <c r="YF5" s="30"/>
      <c r="YG5" s="30"/>
      <c r="YH5" s="30"/>
      <c r="YI5" s="30"/>
      <c r="YJ5" s="30"/>
      <c r="YK5" s="30"/>
      <c r="YL5" s="30"/>
      <c r="YM5" s="30"/>
      <c r="YN5" s="30"/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/>
      <c r="ZV5" s="30"/>
      <c r="ZW5" s="30"/>
      <c r="ZX5" s="30"/>
      <c r="ZY5" s="30"/>
      <c r="ZZ5" s="30"/>
      <c r="AAA5" s="30"/>
      <c r="AAB5" s="30"/>
      <c r="AAC5" s="30"/>
      <c r="AAD5" s="30"/>
      <c r="AAE5" s="30"/>
      <c r="AAF5" s="30"/>
      <c r="AAG5" s="30"/>
      <c r="AAH5" s="30"/>
      <c r="AAI5" s="30"/>
      <c r="AAJ5" s="30"/>
      <c r="AAK5" s="30"/>
      <c r="AAL5" s="30"/>
      <c r="AAM5" s="30"/>
      <c r="AAN5" s="30"/>
      <c r="AAO5" s="30"/>
      <c r="AAP5" s="30"/>
      <c r="AAQ5" s="30"/>
      <c r="AAR5" s="30"/>
      <c r="AAS5" s="30"/>
      <c r="AAT5" s="30"/>
      <c r="AAU5" s="30"/>
      <c r="AAV5" s="30"/>
      <c r="AAW5" s="30"/>
      <c r="AAX5" s="30"/>
      <c r="AAY5" s="30"/>
      <c r="AAZ5" s="30"/>
      <c r="ABA5" s="30"/>
      <c r="ABB5" s="30"/>
      <c r="ABC5" s="30"/>
      <c r="ABD5" s="30"/>
      <c r="ABE5" s="30"/>
      <c r="ABF5" s="30"/>
      <c r="ABG5" s="30"/>
      <c r="ABH5" s="30"/>
      <c r="ABI5" s="30"/>
      <c r="ABJ5" s="30"/>
      <c r="ABK5" s="30"/>
      <c r="ABL5" s="30"/>
      <c r="ABM5" s="30"/>
      <c r="ABN5" s="30"/>
      <c r="ABO5" s="30"/>
      <c r="ABP5" s="30"/>
      <c r="ABQ5" s="30"/>
      <c r="ABR5" s="30"/>
      <c r="ABS5" s="30"/>
      <c r="ABT5" s="30"/>
      <c r="ABU5" s="30"/>
      <c r="ABV5" s="30"/>
      <c r="ABW5" s="30"/>
      <c r="ABX5" s="30"/>
      <c r="ABY5" s="30"/>
      <c r="ABZ5" s="30"/>
      <c r="ACA5" s="30"/>
      <c r="ACB5" s="30"/>
      <c r="ACC5" s="30"/>
      <c r="ACD5" s="30"/>
      <c r="ACE5" s="30"/>
      <c r="ACF5" s="30"/>
      <c r="ACG5" s="30"/>
      <c r="ACH5" s="30"/>
      <c r="ACI5" s="30"/>
      <c r="ACJ5" s="30"/>
      <c r="ACK5" s="30"/>
      <c r="ACL5" s="30"/>
      <c r="ACM5" s="30"/>
      <c r="ACN5" s="30"/>
      <c r="ACO5" s="30"/>
      <c r="ACP5" s="30"/>
      <c r="ACQ5" s="30"/>
      <c r="ACR5" s="30"/>
      <c r="ACS5" s="30"/>
      <c r="ACT5" s="30"/>
      <c r="ACU5" s="30"/>
      <c r="ACV5" s="30"/>
      <c r="ACW5" s="30"/>
      <c r="ACX5" s="30"/>
      <c r="ACY5" s="30"/>
      <c r="ACZ5" s="30"/>
      <c r="ADA5" s="30"/>
      <c r="ADB5" s="30"/>
      <c r="ADC5" s="30"/>
      <c r="ADD5" s="30"/>
      <c r="ADE5" s="30"/>
      <c r="ADF5" s="30"/>
      <c r="ADG5" s="30"/>
      <c r="ADH5" s="30"/>
      <c r="ADI5" s="30"/>
      <c r="ADJ5" s="30"/>
      <c r="ADK5" s="30"/>
      <c r="ADL5" s="30"/>
      <c r="ADM5" s="30"/>
      <c r="ADN5" s="30"/>
      <c r="ADO5" s="30"/>
      <c r="ADP5" s="30"/>
      <c r="ADQ5" s="30"/>
      <c r="ADR5" s="30"/>
      <c r="ADS5" s="30"/>
      <c r="ADT5" s="30"/>
      <c r="ADU5" s="30"/>
      <c r="ADV5" s="30"/>
      <c r="ADW5" s="30"/>
      <c r="ADX5" s="30"/>
      <c r="ADY5" s="30"/>
      <c r="ADZ5" s="30"/>
      <c r="AEA5" s="30"/>
      <c r="AEB5" s="30"/>
      <c r="AEC5" s="30"/>
      <c r="AED5" s="30"/>
      <c r="AEE5" s="30"/>
      <c r="AEF5" s="30"/>
      <c r="AEG5" s="30"/>
      <c r="AEH5" s="30"/>
      <c r="AEI5" s="30"/>
      <c r="AEJ5" s="30"/>
      <c r="AEK5" s="30"/>
      <c r="AEL5" s="30"/>
      <c r="AEM5" s="30"/>
      <c r="AEN5" s="30"/>
      <c r="AEO5" s="30"/>
      <c r="AEP5" s="30"/>
      <c r="AEQ5" s="30"/>
      <c r="AER5" s="30"/>
      <c r="AES5" s="30"/>
      <c r="AET5" s="30"/>
      <c r="AEU5" s="30"/>
      <c r="AEV5" s="30"/>
      <c r="AEW5" s="30"/>
      <c r="AEX5" s="30"/>
      <c r="AEY5" s="30"/>
      <c r="AEZ5" s="30"/>
      <c r="AFA5" s="30"/>
      <c r="AFB5" s="30"/>
      <c r="AFC5" s="30"/>
      <c r="AFD5" s="30"/>
      <c r="AFE5" s="30"/>
      <c r="AFF5" s="30"/>
      <c r="AFG5" s="30"/>
      <c r="AFH5" s="30"/>
      <c r="AFI5" s="30"/>
      <c r="AFJ5" s="30"/>
      <c r="AFK5" s="30"/>
      <c r="AFL5" s="30"/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  <c r="ATN5" s="30"/>
      <c r="ATO5" s="30"/>
      <c r="ATP5" s="30"/>
      <c r="ATQ5" s="30"/>
      <c r="ATR5" s="30"/>
      <c r="ATS5" s="30"/>
      <c r="ATT5" s="30"/>
      <c r="ATU5" s="30"/>
      <c r="ATV5" s="30"/>
      <c r="ATW5" s="30"/>
      <c r="ATX5" s="30"/>
      <c r="ATY5" s="30"/>
      <c r="ATZ5" s="30"/>
      <c r="AUA5" s="30"/>
      <c r="AUB5" s="30"/>
      <c r="AUC5" s="30"/>
      <c r="AUD5" s="30"/>
      <c r="AUE5" s="30"/>
      <c r="AUF5" s="30"/>
      <c r="AUG5" s="30"/>
      <c r="AUH5" s="30"/>
      <c r="AUI5" s="30"/>
      <c r="AUJ5" s="30"/>
      <c r="AUK5" s="30"/>
      <c r="AUL5" s="30"/>
      <c r="AUM5" s="30"/>
      <c r="AUN5" s="30"/>
      <c r="AUO5" s="30"/>
      <c r="AUP5" s="30"/>
      <c r="AUQ5" s="30"/>
      <c r="AUR5" s="30"/>
      <c r="AUS5" s="30"/>
      <c r="AUT5" s="30"/>
      <c r="AUU5" s="30"/>
      <c r="AUV5" s="30"/>
      <c r="AUW5" s="30"/>
      <c r="AUX5" s="30"/>
      <c r="AUY5" s="30"/>
      <c r="AUZ5" s="30"/>
      <c r="AVA5" s="30"/>
      <c r="AVB5" s="30"/>
      <c r="AVC5" s="30"/>
      <c r="AVD5" s="30"/>
      <c r="AVE5" s="30"/>
      <c r="AVF5" s="30"/>
      <c r="AVG5" s="30"/>
      <c r="AVH5" s="30"/>
      <c r="AVI5" s="30"/>
      <c r="AVJ5" s="30"/>
      <c r="AVK5" s="30"/>
      <c r="AVL5" s="30"/>
      <c r="AVM5" s="30"/>
      <c r="AVN5" s="30"/>
      <c r="AVO5" s="30"/>
      <c r="AVP5" s="30"/>
      <c r="AVQ5" s="30"/>
      <c r="AVR5" s="30"/>
      <c r="AVS5" s="30"/>
      <c r="AVT5" s="30"/>
      <c r="AVU5" s="30"/>
      <c r="AVV5" s="30"/>
      <c r="AVW5" s="30"/>
      <c r="AVX5" s="30"/>
      <c r="AVY5" s="30"/>
      <c r="AVZ5" s="30"/>
      <c r="AWA5" s="30"/>
      <c r="AWB5" s="30"/>
      <c r="AWC5" s="30"/>
      <c r="AWD5" s="30"/>
      <c r="AWE5" s="30"/>
      <c r="AWF5" s="30"/>
      <c r="AWG5" s="30"/>
      <c r="AWH5" s="30"/>
      <c r="AWI5" s="30"/>
      <c r="AWJ5" s="30"/>
      <c r="AWK5" s="30"/>
      <c r="AWL5" s="30"/>
      <c r="AWM5" s="30"/>
      <c r="AWN5" s="30"/>
      <c r="AWO5" s="30"/>
      <c r="AWP5" s="30"/>
      <c r="AWQ5" s="30"/>
      <c r="AWR5" s="30"/>
      <c r="AWS5" s="30"/>
      <c r="AWT5" s="30"/>
      <c r="AWU5" s="30"/>
      <c r="AWV5" s="30"/>
      <c r="AWW5" s="30"/>
      <c r="AWX5" s="30"/>
      <c r="AWY5" s="30"/>
      <c r="AWZ5" s="30"/>
      <c r="AXA5" s="30"/>
      <c r="AXB5" s="30"/>
      <c r="AXC5" s="30"/>
      <c r="AXD5" s="30"/>
      <c r="AXE5" s="30"/>
      <c r="AXF5" s="30"/>
      <c r="AXG5" s="30"/>
      <c r="AXH5" s="30"/>
      <c r="AXI5" s="30"/>
      <c r="AXJ5" s="30"/>
      <c r="AXK5" s="30"/>
      <c r="AXL5" s="30"/>
      <c r="AXM5" s="30"/>
      <c r="AXN5" s="30"/>
      <c r="AXO5" s="30"/>
      <c r="AXP5" s="30"/>
      <c r="AXQ5" s="30"/>
      <c r="AXR5" s="30"/>
      <c r="AXS5" s="30"/>
      <c r="AXT5" s="30"/>
      <c r="AXU5" s="30"/>
      <c r="AXV5" s="30"/>
      <c r="AXW5" s="30"/>
      <c r="AXX5" s="30"/>
      <c r="AXY5" s="30"/>
      <c r="AXZ5" s="30"/>
      <c r="AYA5" s="30"/>
      <c r="AYB5" s="30"/>
      <c r="AYC5" s="30"/>
      <c r="AYD5" s="30"/>
      <c r="AYE5" s="30"/>
      <c r="AYF5" s="30"/>
      <c r="AYG5" s="30"/>
      <c r="AYH5" s="30"/>
      <c r="AYI5" s="30"/>
      <c r="AYJ5" s="30"/>
      <c r="AYK5" s="30"/>
      <c r="AYL5" s="30"/>
      <c r="AYM5" s="30"/>
      <c r="AYN5" s="30"/>
      <c r="AYO5" s="30"/>
      <c r="AYP5" s="30"/>
      <c r="AYQ5" s="30"/>
      <c r="AYR5" s="30"/>
      <c r="AYS5" s="30"/>
      <c r="AYT5" s="30"/>
      <c r="AYU5" s="30"/>
      <c r="AYV5" s="30"/>
      <c r="AYW5" s="30"/>
      <c r="AYX5" s="30"/>
      <c r="AYY5" s="30"/>
      <c r="AYZ5" s="30"/>
      <c r="AZA5" s="30"/>
      <c r="AZB5" s="30"/>
      <c r="AZC5" s="30"/>
      <c r="AZD5" s="30"/>
      <c r="AZE5" s="30"/>
      <c r="AZF5" s="30"/>
      <c r="AZG5" s="30"/>
      <c r="AZH5" s="30"/>
      <c r="AZI5" s="30"/>
      <c r="AZJ5" s="30"/>
      <c r="AZK5" s="30"/>
      <c r="AZL5" s="30"/>
      <c r="AZM5" s="30"/>
      <c r="AZN5" s="30"/>
      <c r="AZO5" s="30"/>
      <c r="AZP5" s="30"/>
      <c r="AZQ5" s="30"/>
      <c r="AZR5" s="30"/>
      <c r="AZS5" s="30"/>
      <c r="AZT5" s="30"/>
      <c r="AZU5" s="30"/>
      <c r="AZV5" s="30"/>
      <c r="AZW5" s="30"/>
      <c r="AZX5" s="30"/>
      <c r="AZY5" s="30"/>
      <c r="AZZ5" s="30"/>
      <c r="BAA5" s="30"/>
      <c r="BAB5" s="30"/>
      <c r="BAC5" s="30"/>
      <c r="BAD5" s="30"/>
      <c r="BAE5" s="30"/>
      <c r="BAF5" s="30"/>
      <c r="BAG5" s="30"/>
      <c r="BAH5" s="30"/>
      <c r="BAI5" s="30"/>
      <c r="BAJ5" s="30"/>
      <c r="BAK5" s="30"/>
      <c r="BAL5" s="30"/>
      <c r="BAM5" s="30"/>
      <c r="BAN5" s="30"/>
      <c r="BAO5" s="30"/>
      <c r="BAP5" s="30"/>
      <c r="BAQ5" s="30"/>
      <c r="BAR5" s="30"/>
      <c r="BAS5" s="30"/>
      <c r="BAT5" s="30"/>
      <c r="BAU5" s="30"/>
      <c r="BAV5" s="30"/>
      <c r="BAW5" s="30"/>
      <c r="BAX5" s="30"/>
      <c r="BAY5" s="30"/>
      <c r="BAZ5" s="30"/>
      <c r="BBA5" s="30"/>
      <c r="BBB5" s="30"/>
      <c r="BBC5" s="30"/>
      <c r="BBD5" s="30"/>
      <c r="BBE5" s="30"/>
      <c r="BBF5" s="30"/>
      <c r="BBG5" s="30"/>
      <c r="BBH5" s="30"/>
      <c r="BBI5" s="30"/>
      <c r="BBJ5" s="30"/>
      <c r="BBK5" s="30"/>
      <c r="BBL5" s="30"/>
      <c r="BBM5" s="30"/>
      <c r="BBN5" s="30"/>
      <c r="BBO5" s="30"/>
      <c r="BBP5" s="30"/>
      <c r="BBQ5" s="30"/>
      <c r="BBR5" s="30"/>
      <c r="BBS5" s="30"/>
      <c r="BBT5" s="30"/>
      <c r="BBU5" s="30"/>
      <c r="BBV5" s="30"/>
      <c r="BBW5" s="30"/>
      <c r="BBX5" s="30"/>
      <c r="BBY5" s="30"/>
      <c r="BBZ5" s="30"/>
      <c r="BCA5" s="30"/>
      <c r="BCB5" s="30"/>
      <c r="BCC5" s="30"/>
      <c r="BCD5" s="30"/>
      <c r="BCE5" s="30"/>
      <c r="BCF5" s="30"/>
      <c r="BCG5" s="30"/>
      <c r="BCH5" s="30"/>
      <c r="BCI5" s="30"/>
      <c r="BCJ5" s="30"/>
      <c r="BCK5" s="30"/>
      <c r="BCL5" s="30"/>
      <c r="BCM5" s="30"/>
      <c r="BCN5" s="30"/>
      <c r="BCO5" s="30"/>
      <c r="BCP5" s="30"/>
      <c r="BCQ5" s="30"/>
      <c r="BCR5" s="30"/>
      <c r="BCS5" s="30"/>
      <c r="BCT5" s="30"/>
      <c r="BCU5" s="30"/>
      <c r="BCV5" s="30"/>
      <c r="BCW5" s="30"/>
      <c r="BCX5" s="30"/>
      <c r="BCY5" s="30"/>
      <c r="BCZ5" s="30"/>
      <c r="BDA5" s="30"/>
      <c r="BDB5" s="30"/>
      <c r="BDC5" s="30"/>
      <c r="BDD5" s="30"/>
      <c r="BDE5" s="30"/>
      <c r="BDF5" s="30"/>
      <c r="BDG5" s="30"/>
      <c r="BDH5" s="30"/>
      <c r="BDI5" s="30"/>
      <c r="BDJ5" s="30"/>
      <c r="BDK5" s="30"/>
      <c r="BDL5" s="30"/>
      <c r="BDM5" s="30"/>
      <c r="BDN5" s="30"/>
      <c r="BDO5" s="30"/>
      <c r="BDP5" s="30"/>
      <c r="BDQ5" s="30"/>
      <c r="BDR5" s="30"/>
      <c r="BDS5" s="30"/>
      <c r="BDT5" s="30"/>
      <c r="BDU5" s="30"/>
      <c r="BDV5" s="30"/>
      <c r="BDW5" s="30"/>
      <c r="BDX5" s="30"/>
      <c r="BDY5" s="30"/>
      <c r="BDZ5" s="30"/>
      <c r="BEA5" s="30"/>
      <c r="BEB5" s="30"/>
      <c r="BEC5" s="30"/>
      <c r="BED5" s="30"/>
      <c r="BEE5" s="30"/>
      <c r="BEF5" s="30"/>
      <c r="BEG5" s="30"/>
      <c r="BEH5" s="30"/>
      <c r="BEI5" s="30"/>
      <c r="BEJ5" s="30"/>
      <c r="BEK5" s="30"/>
      <c r="BEL5" s="30"/>
      <c r="BEM5" s="30"/>
      <c r="BEN5" s="30"/>
      <c r="BEO5" s="30"/>
      <c r="BEP5" s="30"/>
      <c r="BEQ5" s="30"/>
      <c r="BER5" s="30"/>
      <c r="BES5" s="30"/>
      <c r="BET5" s="30"/>
      <c r="BEU5" s="30"/>
      <c r="BEV5" s="30"/>
      <c r="BEW5" s="30"/>
      <c r="BEX5" s="30"/>
      <c r="BEY5" s="30"/>
      <c r="BEZ5" s="30"/>
      <c r="BFA5" s="30"/>
      <c r="BFB5" s="30"/>
      <c r="BFC5" s="30"/>
      <c r="BFD5" s="30"/>
      <c r="BFE5" s="30"/>
      <c r="BFF5" s="30"/>
      <c r="BFG5" s="30"/>
      <c r="BFH5" s="30"/>
      <c r="BFI5" s="30"/>
      <c r="BFJ5" s="30"/>
      <c r="BFK5" s="30"/>
      <c r="BFL5" s="30"/>
      <c r="BFM5" s="30"/>
      <c r="BFN5" s="30"/>
      <c r="BFO5" s="30"/>
      <c r="BFP5" s="30"/>
      <c r="BFQ5" s="30"/>
      <c r="BFR5" s="30"/>
      <c r="BFS5" s="30"/>
      <c r="BFT5" s="30"/>
      <c r="BFU5" s="30"/>
      <c r="BFV5" s="30"/>
      <c r="BFW5" s="30"/>
      <c r="BFX5" s="30"/>
      <c r="BFY5" s="30"/>
      <c r="BFZ5" s="30"/>
      <c r="BGA5" s="30"/>
      <c r="BGB5" s="30"/>
      <c r="BGC5" s="30"/>
      <c r="BGD5" s="30"/>
      <c r="BGE5" s="30"/>
      <c r="BGF5" s="30"/>
      <c r="BGG5" s="30"/>
      <c r="BGH5" s="30"/>
      <c r="BGI5" s="30"/>
      <c r="BGJ5" s="30"/>
      <c r="BGK5" s="30"/>
      <c r="BGL5" s="30"/>
      <c r="BGM5" s="30"/>
      <c r="BGN5" s="30"/>
      <c r="BGO5" s="30"/>
      <c r="BGP5" s="30"/>
      <c r="BGQ5" s="30"/>
      <c r="BGR5" s="30"/>
      <c r="BGS5" s="30"/>
      <c r="BGT5" s="30"/>
      <c r="BGU5" s="30"/>
      <c r="BGV5" s="30"/>
      <c r="BGW5" s="30"/>
      <c r="BGX5" s="30"/>
      <c r="BGY5" s="30"/>
      <c r="BGZ5" s="30"/>
      <c r="BHA5" s="30"/>
      <c r="BHB5" s="30"/>
      <c r="BHC5" s="30"/>
      <c r="BHD5" s="30"/>
      <c r="BHE5" s="30"/>
      <c r="BHF5" s="30"/>
      <c r="BHG5" s="30"/>
      <c r="BHH5" s="30"/>
      <c r="BHI5" s="30"/>
      <c r="BHJ5" s="30"/>
      <c r="BHK5" s="30"/>
      <c r="BHL5" s="30"/>
      <c r="BHM5" s="30"/>
      <c r="BHN5" s="30"/>
      <c r="BHO5" s="30"/>
      <c r="BHP5" s="30"/>
      <c r="BHQ5" s="30"/>
      <c r="BHR5" s="30"/>
      <c r="BHS5" s="30"/>
      <c r="BHT5" s="30"/>
      <c r="BHU5" s="30"/>
      <c r="BHV5" s="30"/>
      <c r="BHW5" s="30"/>
      <c r="BHX5" s="30"/>
    </row>
    <row r="6" spans="1:1584" s="4" customFormat="1">
      <c r="A6" s="6" t="s">
        <v>137</v>
      </c>
      <c r="B6" s="6"/>
      <c r="C6" s="6"/>
      <c r="D6" s="6">
        <v>153670</v>
      </c>
      <c r="E6" s="6">
        <v>153670</v>
      </c>
      <c r="F6" s="6">
        <f>SUM(E6-D6)</f>
        <v>0</v>
      </c>
      <c r="G6" s="9">
        <v>9.5</v>
      </c>
      <c r="H6" s="16">
        <f>F6*G6</f>
        <v>0</v>
      </c>
      <c r="I6" s="6"/>
      <c r="J6" s="6"/>
      <c r="K6" s="6"/>
      <c r="L6" s="6"/>
      <c r="M6" s="6"/>
      <c r="N6" s="23"/>
      <c r="O6" s="24"/>
      <c r="P6" s="6"/>
      <c r="Q6" s="24"/>
      <c r="R6" s="6"/>
      <c r="S6" s="9">
        <f>H6</f>
        <v>0</v>
      </c>
      <c r="T6" s="1"/>
      <c r="U6" s="247">
        <v>4</v>
      </c>
      <c r="V6" s="247" t="s">
        <v>138</v>
      </c>
      <c r="W6" s="247">
        <v>240</v>
      </c>
      <c r="X6" s="248">
        <v>8.8107667569770301E-2</v>
      </c>
      <c r="Y6" s="374"/>
      <c r="Z6" s="259"/>
      <c r="AA6" s="260"/>
      <c r="AB6" s="22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</row>
    <row r="7" spans="1:1584" s="4" customFormat="1">
      <c r="A7" s="6" t="s">
        <v>139</v>
      </c>
      <c r="B7" s="6"/>
      <c r="C7" s="6"/>
      <c r="D7" s="6">
        <v>223</v>
      </c>
      <c r="E7" s="6">
        <v>9953</v>
      </c>
      <c r="F7" s="6">
        <f>SUM(E7-D7)</f>
        <v>9730</v>
      </c>
      <c r="G7" s="9">
        <v>9.5</v>
      </c>
      <c r="H7" s="16">
        <f>F7*G7</f>
        <v>92435</v>
      </c>
      <c r="I7" s="6"/>
      <c r="J7" s="6"/>
      <c r="K7" s="6"/>
      <c r="L7" s="6"/>
      <c r="M7" s="6"/>
      <c r="N7" s="23"/>
      <c r="O7" s="24"/>
      <c r="P7" s="6"/>
      <c r="Q7" s="24"/>
      <c r="R7" s="6"/>
      <c r="S7" s="9">
        <f>H7</f>
        <v>92435</v>
      </c>
      <c r="T7" s="1"/>
      <c r="U7" s="247">
        <v>5</v>
      </c>
      <c r="V7" s="249" t="s">
        <v>140</v>
      </c>
      <c r="W7" s="247">
        <v>150</v>
      </c>
      <c r="X7" s="248">
        <v>5.5067292231106402E-2</v>
      </c>
      <c r="Y7" s="261"/>
      <c r="Z7" s="259"/>
      <c r="AA7" s="260"/>
      <c r="AB7" s="14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</row>
    <row r="8" spans="1:1584" s="4" customFormat="1" ht="20.25">
      <c r="A8" s="6" t="s">
        <v>141</v>
      </c>
      <c r="B8" s="6"/>
      <c r="C8" s="6"/>
      <c r="D8" s="6">
        <v>5627</v>
      </c>
      <c r="E8" s="6">
        <v>5627</v>
      </c>
      <c r="F8" s="6">
        <f>SUM(E8-D8)</f>
        <v>0</v>
      </c>
      <c r="G8" s="9">
        <v>9.5</v>
      </c>
      <c r="H8" s="16">
        <f>F8*G8</f>
        <v>0</v>
      </c>
      <c r="I8" s="6"/>
      <c r="J8" s="6"/>
      <c r="K8" s="6"/>
      <c r="L8" s="6"/>
      <c r="M8" s="6"/>
      <c r="N8" s="23"/>
      <c r="O8" s="24"/>
      <c r="P8" s="6"/>
      <c r="Q8" s="24"/>
      <c r="R8" s="6"/>
      <c r="S8" s="9"/>
      <c r="T8" s="1"/>
      <c r="U8" s="367" t="s">
        <v>23</v>
      </c>
      <c r="V8" s="368"/>
      <c r="W8" s="250">
        <v>2723.94</v>
      </c>
      <c r="X8" s="248"/>
      <c r="Y8" s="262"/>
      <c r="Z8" s="263"/>
      <c r="AA8" s="257"/>
      <c r="AB8" s="14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</row>
    <row r="9" spans="1:1584" s="4" customFormat="1" ht="20.25">
      <c r="A9" s="6" t="s">
        <v>142</v>
      </c>
      <c r="B9" s="6"/>
      <c r="C9" s="6"/>
      <c r="D9" s="6"/>
      <c r="E9" s="6"/>
      <c r="F9" s="6"/>
      <c r="G9" s="13"/>
      <c r="H9" s="16"/>
      <c r="I9" s="6"/>
      <c r="J9" s="6"/>
      <c r="K9" s="6"/>
      <c r="L9" s="6"/>
      <c r="M9" s="6"/>
      <c r="N9" s="23"/>
      <c r="O9" s="24"/>
      <c r="P9" s="6"/>
      <c r="Q9" s="251"/>
      <c r="R9" s="6"/>
      <c r="S9" s="9"/>
      <c r="T9" s="1"/>
      <c r="U9" s="252"/>
      <c r="V9" s="253"/>
      <c r="W9" s="254"/>
      <c r="X9" s="254"/>
      <c r="Y9" s="254"/>
      <c r="Z9" s="263"/>
      <c r="AA9" s="264"/>
      <c r="AB9" s="22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</row>
    <row r="10" spans="1:1584" s="4" customFormat="1">
      <c r="A10" s="6" t="s">
        <v>23</v>
      </c>
      <c r="B10" s="6"/>
      <c r="C10" s="6"/>
      <c r="D10" s="6"/>
      <c r="E10" s="6"/>
      <c r="F10" s="6"/>
      <c r="G10" s="9"/>
      <c r="H10" s="16">
        <f>SUM(H6:H9)</f>
        <v>92435</v>
      </c>
      <c r="I10" s="6"/>
      <c r="J10" s="6"/>
      <c r="K10" s="6"/>
      <c r="L10" s="6"/>
      <c r="M10" s="6">
        <f>SUM(M5:M9)</f>
        <v>3290000</v>
      </c>
      <c r="N10" s="23">
        <v>1.03</v>
      </c>
      <c r="O10" s="24">
        <f>N10*M10</f>
        <v>3388700</v>
      </c>
      <c r="P10" s="6"/>
      <c r="Q10" s="24">
        <f>H10+O10+P10</f>
        <v>3481135</v>
      </c>
      <c r="R10" s="6">
        <v>1</v>
      </c>
      <c r="S10" s="9">
        <f>Q10*R10</f>
        <v>3481135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</row>
    <row r="11" spans="1:1584" s="1" customFormat="1">
      <c r="A11" s="6"/>
      <c r="B11" s="6"/>
      <c r="C11" s="6"/>
      <c r="D11" s="6"/>
      <c r="E11" s="6"/>
      <c r="F11" s="6"/>
      <c r="G11" s="13"/>
      <c r="H11" s="16"/>
      <c r="I11" s="6"/>
      <c r="J11" s="6"/>
      <c r="K11" s="6"/>
      <c r="L11" s="6"/>
      <c r="M11" s="6"/>
      <c r="N11" s="23"/>
      <c r="O11" s="24"/>
      <c r="P11" s="6"/>
      <c r="Q11" s="251"/>
      <c r="R11" s="6"/>
      <c r="S11" s="9"/>
    </row>
    <row r="12" spans="1:1584" s="1" customFormat="1">
      <c r="A12" s="6" t="s">
        <v>1</v>
      </c>
      <c r="B12" s="6"/>
      <c r="C12" s="6"/>
      <c r="D12" s="6" t="s">
        <v>30</v>
      </c>
      <c r="E12" s="6" t="s">
        <v>31</v>
      </c>
      <c r="F12" s="6" t="s">
        <v>6</v>
      </c>
      <c r="G12" s="13" t="s">
        <v>32</v>
      </c>
      <c r="H12" s="6" t="s">
        <v>33</v>
      </c>
      <c r="I12" s="6" t="s">
        <v>2</v>
      </c>
      <c r="J12" s="6" t="s">
        <v>3</v>
      </c>
      <c r="K12" s="6" t="s">
        <v>4</v>
      </c>
      <c r="L12" s="6" t="s">
        <v>5</v>
      </c>
      <c r="M12" s="6" t="s">
        <v>6</v>
      </c>
      <c r="N12" s="23"/>
      <c r="O12" s="24" t="s">
        <v>8</v>
      </c>
      <c r="P12" s="6" t="s">
        <v>38</v>
      </c>
      <c r="Q12" s="24" t="s">
        <v>23</v>
      </c>
      <c r="R12" s="6" t="s">
        <v>39</v>
      </c>
      <c r="S12" s="9" t="s">
        <v>40</v>
      </c>
    </row>
    <row r="13" spans="1:1584" s="4" customFormat="1" ht="15" customHeight="1">
      <c r="A13" s="6" t="s">
        <v>143</v>
      </c>
      <c r="B13" s="15" t="s">
        <v>144</v>
      </c>
      <c r="C13" s="74">
        <v>709</v>
      </c>
      <c r="D13" s="6"/>
      <c r="E13" s="6"/>
      <c r="F13" s="6"/>
      <c r="G13" s="13"/>
      <c r="H13" s="6"/>
      <c r="I13" s="74">
        <v>7569</v>
      </c>
      <c r="J13" s="74">
        <v>9568</v>
      </c>
      <c r="K13" s="6">
        <f t="shared" ref="K13:K21" si="0">J13-I13</f>
        <v>1999</v>
      </c>
      <c r="L13" s="6">
        <v>60</v>
      </c>
      <c r="M13" s="6">
        <f t="shared" ref="M13:M21" si="1">L13*K13</f>
        <v>119940</v>
      </c>
      <c r="N13" s="23">
        <v>1.03</v>
      </c>
      <c r="O13" s="24">
        <f t="shared" ref="O13:O22" si="2">N13*M13</f>
        <v>123538.2</v>
      </c>
      <c r="P13" s="6"/>
      <c r="Q13" s="24">
        <f t="shared" ref="Q13:Q22" si="3">H13+O13+P13</f>
        <v>123538.2</v>
      </c>
      <c r="R13" s="6">
        <v>1</v>
      </c>
      <c r="S13" s="9">
        <f t="shared" ref="S13:S22" si="4">Q13*R13</f>
        <v>123538.2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</row>
    <row r="14" spans="1:1584" s="4" customFormat="1" ht="15" customHeight="1">
      <c r="A14" s="6" t="s">
        <v>145</v>
      </c>
      <c r="B14" s="15" t="s">
        <v>144</v>
      </c>
      <c r="C14" s="74">
        <v>710</v>
      </c>
      <c r="D14" s="6"/>
      <c r="E14" s="6"/>
      <c r="F14" s="6"/>
      <c r="G14" s="13"/>
      <c r="H14" s="6"/>
      <c r="I14" s="74">
        <v>3764</v>
      </c>
      <c r="J14" s="74">
        <v>4071</v>
      </c>
      <c r="K14" s="6">
        <f t="shared" si="0"/>
        <v>307</v>
      </c>
      <c r="L14" s="6">
        <v>120</v>
      </c>
      <c r="M14" s="6">
        <f t="shared" si="1"/>
        <v>36840</v>
      </c>
      <c r="N14" s="23">
        <v>1.03</v>
      </c>
      <c r="O14" s="24">
        <f t="shared" si="2"/>
        <v>37945.199999999997</v>
      </c>
      <c r="P14" s="6"/>
      <c r="Q14" s="24">
        <f t="shared" si="3"/>
        <v>37945.199999999997</v>
      </c>
      <c r="R14" s="6">
        <v>1</v>
      </c>
      <c r="S14" s="9">
        <f t="shared" si="4"/>
        <v>37945.199999999997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</row>
    <row r="15" spans="1:1584" s="4" customFormat="1" ht="16.5" customHeight="1">
      <c r="A15" s="6" t="s">
        <v>146</v>
      </c>
      <c r="B15" s="15" t="s">
        <v>144</v>
      </c>
      <c r="C15" s="74" t="s">
        <v>34</v>
      </c>
      <c r="D15" s="6"/>
      <c r="E15" s="6"/>
      <c r="F15" s="6"/>
      <c r="G15" s="13"/>
      <c r="H15" s="6"/>
      <c r="I15" s="74">
        <v>3275</v>
      </c>
      <c r="J15" s="74">
        <v>3275</v>
      </c>
      <c r="K15" s="6">
        <f t="shared" si="0"/>
        <v>0</v>
      </c>
      <c r="L15" s="6">
        <v>240</v>
      </c>
      <c r="M15" s="6">
        <f t="shared" si="1"/>
        <v>0</v>
      </c>
      <c r="N15" s="23">
        <v>1.03</v>
      </c>
      <c r="O15" s="24">
        <f t="shared" si="2"/>
        <v>0</v>
      </c>
      <c r="P15" s="6"/>
      <c r="Q15" s="24">
        <f t="shared" si="3"/>
        <v>0</v>
      </c>
      <c r="R15" s="6">
        <v>1</v>
      </c>
      <c r="S15" s="9">
        <f t="shared" si="4"/>
        <v>0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</row>
    <row r="16" spans="1:1584" s="4" customFormat="1" ht="18" customHeight="1">
      <c r="A16" s="6" t="s">
        <v>147</v>
      </c>
      <c r="B16" s="15" t="s">
        <v>144</v>
      </c>
      <c r="C16" s="74">
        <v>720</v>
      </c>
      <c r="D16" s="6"/>
      <c r="E16" s="6"/>
      <c r="F16" s="6"/>
      <c r="G16" s="13"/>
      <c r="H16" s="6"/>
      <c r="I16" s="74">
        <v>526</v>
      </c>
      <c r="J16" s="74">
        <v>526</v>
      </c>
      <c r="K16" s="6">
        <f t="shared" si="0"/>
        <v>0</v>
      </c>
      <c r="L16" s="6">
        <v>120</v>
      </c>
      <c r="M16" s="6">
        <f t="shared" si="1"/>
        <v>0</v>
      </c>
      <c r="N16" s="23">
        <v>1.03</v>
      </c>
      <c r="O16" s="24">
        <f t="shared" si="2"/>
        <v>0</v>
      </c>
      <c r="P16" s="6"/>
      <c r="Q16" s="24">
        <f t="shared" si="3"/>
        <v>0</v>
      </c>
      <c r="R16" s="6">
        <v>1</v>
      </c>
      <c r="S16" s="9">
        <f t="shared" si="4"/>
        <v>0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</row>
    <row r="17" spans="1:1584" s="4" customFormat="1" ht="18.75" customHeight="1">
      <c r="A17" s="6" t="s">
        <v>148</v>
      </c>
      <c r="B17" s="15" t="s">
        <v>144</v>
      </c>
      <c r="C17" s="74">
        <v>714</v>
      </c>
      <c r="D17" s="6"/>
      <c r="E17" s="6"/>
      <c r="F17" s="6"/>
      <c r="G17" s="13"/>
      <c r="H17" s="6"/>
      <c r="I17" s="245" t="s">
        <v>149</v>
      </c>
      <c r="J17" s="245" t="s">
        <v>150</v>
      </c>
      <c r="K17" s="6">
        <f t="shared" si="0"/>
        <v>502</v>
      </c>
      <c r="L17" s="6">
        <v>300</v>
      </c>
      <c r="M17" s="6">
        <f t="shared" si="1"/>
        <v>150600</v>
      </c>
      <c r="N17" s="23">
        <v>1.03</v>
      </c>
      <c r="O17" s="24">
        <f t="shared" si="2"/>
        <v>155118</v>
      </c>
      <c r="P17" s="6"/>
      <c r="Q17" s="24">
        <f t="shared" si="3"/>
        <v>155118</v>
      </c>
      <c r="R17" s="6">
        <v>1</v>
      </c>
      <c r="S17" s="9">
        <f t="shared" si="4"/>
        <v>155118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</row>
    <row r="18" spans="1:1584" s="4" customFormat="1" ht="13.5" customHeight="1">
      <c r="A18" s="6" t="s">
        <v>151</v>
      </c>
      <c r="B18" s="15" t="s">
        <v>144</v>
      </c>
      <c r="C18" s="74">
        <v>776</v>
      </c>
      <c r="D18" s="6"/>
      <c r="E18" s="6"/>
      <c r="F18" s="6"/>
      <c r="G18" s="13"/>
      <c r="H18" s="6"/>
      <c r="I18" s="74">
        <v>826</v>
      </c>
      <c r="J18" s="74">
        <v>1211</v>
      </c>
      <c r="K18" s="6">
        <f t="shared" si="0"/>
        <v>385</v>
      </c>
      <c r="L18" s="6">
        <v>60</v>
      </c>
      <c r="M18" s="6">
        <f t="shared" si="1"/>
        <v>23100</v>
      </c>
      <c r="N18" s="23">
        <v>1.03</v>
      </c>
      <c r="O18" s="24">
        <f t="shared" si="2"/>
        <v>23793</v>
      </c>
      <c r="P18" s="6"/>
      <c r="Q18" s="24">
        <f t="shared" si="3"/>
        <v>23793</v>
      </c>
      <c r="R18" s="6">
        <v>1</v>
      </c>
      <c r="S18" s="9">
        <f t="shared" si="4"/>
        <v>23793</v>
      </c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</row>
    <row r="19" spans="1:1584" s="4" customFormat="1" ht="16.5" customHeight="1">
      <c r="A19" s="6" t="s">
        <v>152</v>
      </c>
      <c r="B19" s="15" t="s">
        <v>144</v>
      </c>
      <c r="C19" s="74">
        <v>719</v>
      </c>
      <c r="D19" s="6"/>
      <c r="E19" s="6"/>
      <c r="F19" s="6"/>
      <c r="G19" s="13"/>
      <c r="H19" s="6"/>
      <c r="I19" s="74">
        <v>8545</v>
      </c>
      <c r="J19" s="74">
        <v>9045</v>
      </c>
      <c r="K19" s="6">
        <f t="shared" si="0"/>
        <v>500</v>
      </c>
      <c r="L19" s="6">
        <v>120</v>
      </c>
      <c r="M19" s="6">
        <f t="shared" si="1"/>
        <v>60000</v>
      </c>
      <c r="N19" s="23">
        <v>1.03</v>
      </c>
      <c r="O19" s="24">
        <f t="shared" si="2"/>
        <v>61800</v>
      </c>
      <c r="P19" s="6"/>
      <c r="Q19" s="24">
        <f t="shared" si="3"/>
        <v>61800</v>
      </c>
      <c r="R19" s="6">
        <v>1</v>
      </c>
      <c r="S19" s="9">
        <f t="shared" si="4"/>
        <v>61800</v>
      </c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</row>
    <row r="20" spans="1:1584" s="4" customFormat="1" ht="19.5" customHeight="1">
      <c r="A20" s="6" t="s">
        <v>153</v>
      </c>
      <c r="B20" s="15" t="s">
        <v>144</v>
      </c>
      <c r="C20" s="74">
        <v>724</v>
      </c>
      <c r="D20" s="6"/>
      <c r="E20" s="6"/>
      <c r="F20" s="6"/>
      <c r="G20" s="13"/>
      <c r="H20" s="6"/>
      <c r="I20" s="74">
        <v>9657</v>
      </c>
      <c r="J20" s="74">
        <v>9990</v>
      </c>
      <c r="K20" s="6">
        <f t="shared" si="0"/>
        <v>333</v>
      </c>
      <c r="L20" s="6">
        <v>60</v>
      </c>
      <c r="M20" s="6">
        <f t="shared" si="1"/>
        <v>19980</v>
      </c>
      <c r="N20" s="23">
        <v>1.03</v>
      </c>
      <c r="O20" s="24">
        <f t="shared" si="2"/>
        <v>20579.400000000001</v>
      </c>
      <c r="P20" s="6"/>
      <c r="Q20" s="24">
        <f t="shared" si="3"/>
        <v>20579.400000000001</v>
      </c>
      <c r="R20" s="6">
        <v>1</v>
      </c>
      <c r="S20" s="9">
        <f t="shared" si="4"/>
        <v>20579.400000000001</v>
      </c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</row>
    <row r="21" spans="1:1584" s="4" customFormat="1" ht="19.5" customHeight="1">
      <c r="A21" s="6" t="s">
        <v>154</v>
      </c>
      <c r="B21" s="15" t="s">
        <v>144</v>
      </c>
      <c r="C21" s="74">
        <v>725</v>
      </c>
      <c r="D21" s="6"/>
      <c r="E21" s="6"/>
      <c r="F21" s="6"/>
      <c r="G21" s="13"/>
      <c r="H21" s="6"/>
      <c r="I21" s="74">
        <v>4454</v>
      </c>
      <c r="J21" s="74">
        <v>4751</v>
      </c>
      <c r="K21" s="6">
        <f t="shared" si="0"/>
        <v>297</v>
      </c>
      <c r="L21" s="6">
        <v>120</v>
      </c>
      <c r="M21" s="6">
        <f t="shared" si="1"/>
        <v>35640</v>
      </c>
      <c r="N21" s="23">
        <v>1.03</v>
      </c>
      <c r="O21" s="24">
        <f t="shared" si="2"/>
        <v>36709.199999999997</v>
      </c>
      <c r="P21" s="6"/>
      <c r="Q21" s="24">
        <f t="shared" si="3"/>
        <v>36709.199999999997</v>
      </c>
      <c r="R21" s="6">
        <v>1</v>
      </c>
      <c r="S21" s="9">
        <f t="shared" si="4"/>
        <v>36709.199999999997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</row>
    <row r="22" spans="1:1584" s="4" customFormat="1" ht="14.25" customHeight="1">
      <c r="A22" s="6" t="s">
        <v>23</v>
      </c>
      <c r="B22" s="15" t="s">
        <v>144</v>
      </c>
      <c r="C22" s="6"/>
      <c r="D22" s="6"/>
      <c r="E22" s="6"/>
      <c r="F22" s="6"/>
      <c r="G22" s="13"/>
      <c r="H22" s="6"/>
      <c r="I22" s="6"/>
      <c r="J22" s="6"/>
      <c r="K22" s="6"/>
      <c r="L22" s="6"/>
      <c r="M22" s="6">
        <f>SUM(M13:M21)</f>
        <v>446100</v>
      </c>
      <c r="N22" s="23">
        <v>1.03</v>
      </c>
      <c r="O22" s="24">
        <f t="shared" si="2"/>
        <v>459483</v>
      </c>
      <c r="P22" s="6"/>
      <c r="Q22" s="24">
        <f t="shared" si="3"/>
        <v>459483</v>
      </c>
      <c r="R22" s="6">
        <v>1</v>
      </c>
      <c r="S22" s="9">
        <f t="shared" si="4"/>
        <v>459483</v>
      </c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</row>
    <row r="23" spans="1:1584" s="4" customFormat="1" ht="14.25" customHeight="1">
      <c r="A23" s="12"/>
      <c r="B23" s="55"/>
      <c r="C23" s="12"/>
      <c r="D23" s="12"/>
      <c r="E23" s="12"/>
      <c r="F23" s="12"/>
      <c r="G23" s="244"/>
      <c r="H23" s="12"/>
      <c r="I23" s="12"/>
      <c r="J23" s="12"/>
      <c r="K23" s="12"/>
      <c r="L23" s="12"/>
      <c r="M23" s="12"/>
      <c r="N23" s="192"/>
      <c r="O23" s="203"/>
      <c r="P23" s="12"/>
      <c r="Q23" s="203"/>
      <c r="R23" s="12"/>
      <c r="S23" s="200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</row>
    <row r="24" spans="1:1584" s="4" customFormat="1" ht="14.25" customHeight="1">
      <c r="A24" s="12"/>
      <c r="B24" s="55"/>
      <c r="C24" s="12"/>
      <c r="D24" s="12"/>
      <c r="E24" s="12"/>
      <c r="F24" s="12"/>
      <c r="G24" s="244"/>
      <c r="H24" s="12"/>
      <c r="I24" s="12"/>
      <c r="J24" s="12"/>
      <c r="K24" s="12"/>
      <c r="L24" s="12"/>
      <c r="M24" s="12"/>
      <c r="N24" s="192"/>
      <c r="O24" s="203"/>
      <c r="P24" s="12"/>
      <c r="Q24" s="203"/>
      <c r="R24" s="12"/>
      <c r="S24" s="200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</row>
    <row r="25" spans="1:1584" s="4" customFormat="1" ht="14.25" customHeight="1">
      <c r="A25" s="12"/>
      <c r="B25" s="55"/>
      <c r="C25" s="12"/>
      <c r="D25" s="12"/>
      <c r="E25" s="12"/>
      <c r="F25" s="12"/>
      <c r="G25" s="244"/>
      <c r="H25" s="12"/>
      <c r="I25" s="12"/>
      <c r="J25" s="12"/>
      <c r="K25" s="12"/>
      <c r="L25" s="12"/>
      <c r="M25" s="12"/>
      <c r="N25" s="192"/>
      <c r="O25" s="203"/>
      <c r="P25" s="12"/>
      <c r="Q25" s="203"/>
      <c r="R25" s="12"/>
      <c r="S25" s="200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</row>
    <row r="26" spans="1:1584" s="1" customFormat="1" ht="14.25" customHeight="1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</row>
    <row r="27" spans="1:1584" s="1" customFormat="1" ht="15.95" customHeight="1">
      <c r="A27" s="6" t="s">
        <v>1</v>
      </c>
      <c r="B27" s="6"/>
      <c r="C27" s="6"/>
      <c r="D27" s="6" t="s">
        <v>30</v>
      </c>
      <c r="E27" s="6" t="s">
        <v>31</v>
      </c>
      <c r="F27" s="6" t="s">
        <v>6</v>
      </c>
      <c r="G27" s="13" t="s">
        <v>32</v>
      </c>
      <c r="H27" s="6" t="s">
        <v>33</v>
      </c>
      <c r="I27" s="6" t="s">
        <v>2</v>
      </c>
      <c r="J27" s="6" t="s">
        <v>3</v>
      </c>
      <c r="K27" s="6" t="s">
        <v>4</v>
      </c>
      <c r="L27" s="6" t="s">
        <v>5</v>
      </c>
      <c r="M27" s="6" t="s">
        <v>6</v>
      </c>
      <c r="N27" s="23">
        <v>1.03</v>
      </c>
      <c r="O27" s="24" t="s">
        <v>8</v>
      </c>
      <c r="P27" s="6" t="s">
        <v>38</v>
      </c>
      <c r="Q27" s="24" t="s">
        <v>23</v>
      </c>
      <c r="R27" s="6" t="s">
        <v>39</v>
      </c>
      <c r="S27" s="9" t="s">
        <v>40</v>
      </c>
    </row>
    <row r="28" spans="1:1584" s="4" customFormat="1" ht="15.75" customHeight="1">
      <c r="A28" s="6" t="s">
        <v>155</v>
      </c>
      <c r="B28" s="15" t="s">
        <v>156</v>
      </c>
      <c r="C28" s="6">
        <v>778</v>
      </c>
      <c r="D28" s="6"/>
      <c r="E28" s="6"/>
      <c r="F28" s="6"/>
      <c r="G28" s="13"/>
      <c r="H28" s="6"/>
      <c r="I28" s="6">
        <v>352</v>
      </c>
      <c r="J28" s="6">
        <v>354</v>
      </c>
      <c r="K28" s="6">
        <f>J28-I28</f>
        <v>2</v>
      </c>
      <c r="L28" s="6">
        <v>120</v>
      </c>
      <c r="M28" s="6">
        <f>L28*K28</f>
        <v>240</v>
      </c>
      <c r="N28" s="23">
        <v>1.03</v>
      </c>
      <c r="O28" s="24">
        <f t="shared" ref="O28:O30" si="5">N28*M28</f>
        <v>247.2</v>
      </c>
      <c r="P28" s="6"/>
      <c r="Q28" s="24">
        <f t="shared" ref="Q28:Q30" si="6">H28+O28+P28</f>
        <v>247.2</v>
      </c>
      <c r="R28" s="6">
        <v>1</v>
      </c>
      <c r="S28" s="9">
        <f t="shared" ref="S28:S30" si="7">Q28*R28</f>
        <v>247.2</v>
      </c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</row>
    <row r="29" spans="1:1584" s="4" customFormat="1" ht="15.75" customHeight="1">
      <c r="A29" s="6" t="s">
        <v>157</v>
      </c>
      <c r="B29" s="15" t="s">
        <v>156</v>
      </c>
      <c r="C29" s="6">
        <v>780</v>
      </c>
      <c r="D29" s="6"/>
      <c r="E29" s="6"/>
      <c r="F29" s="6"/>
      <c r="G29" s="13"/>
      <c r="H29" s="6"/>
      <c r="I29" s="6">
        <v>2022</v>
      </c>
      <c r="J29" s="6">
        <v>2093</v>
      </c>
      <c r="K29" s="6">
        <f>J29-I29</f>
        <v>71</v>
      </c>
      <c r="L29" s="6">
        <v>150</v>
      </c>
      <c r="M29" s="6">
        <f>L29*K29</f>
        <v>10650</v>
      </c>
      <c r="N29" s="23">
        <v>1.03</v>
      </c>
      <c r="O29" s="24">
        <f t="shared" si="5"/>
        <v>10969.5</v>
      </c>
      <c r="P29" s="6"/>
      <c r="Q29" s="24">
        <f t="shared" si="6"/>
        <v>10969.5</v>
      </c>
      <c r="R29" s="6">
        <v>1</v>
      </c>
      <c r="S29" s="9">
        <f t="shared" si="7"/>
        <v>10969.5</v>
      </c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</row>
    <row r="30" spans="1:1584" s="4" customFormat="1" ht="15.75" customHeight="1">
      <c r="A30" s="6" t="s">
        <v>158</v>
      </c>
      <c r="B30" s="15" t="s">
        <v>156</v>
      </c>
      <c r="C30" s="6"/>
      <c r="D30" s="6"/>
      <c r="E30" s="6"/>
      <c r="F30" s="6"/>
      <c r="G30" s="13"/>
      <c r="H30" s="6"/>
      <c r="I30" s="6"/>
      <c r="J30" s="6"/>
      <c r="K30" s="6"/>
      <c r="L30" s="6"/>
      <c r="M30" s="6">
        <f>SUM(M28:M29)</f>
        <v>10890</v>
      </c>
      <c r="N30" s="23">
        <v>1.03</v>
      </c>
      <c r="O30" s="24">
        <f t="shared" si="5"/>
        <v>11216.7</v>
      </c>
      <c r="P30" s="6"/>
      <c r="Q30" s="24">
        <f t="shared" si="6"/>
        <v>11216.7</v>
      </c>
      <c r="R30" s="6">
        <v>1</v>
      </c>
      <c r="S30" s="9">
        <f t="shared" si="7"/>
        <v>11216.7</v>
      </c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</row>
    <row r="31" spans="1:1584" s="1" customFormat="1" ht="14.25" customHeight="1">
      <c r="A31" s="6"/>
      <c r="B31" s="15"/>
      <c r="C31" s="6"/>
      <c r="D31" s="6"/>
      <c r="E31" s="6"/>
      <c r="F31" s="6"/>
      <c r="G31" s="13"/>
      <c r="H31" s="6"/>
      <c r="I31" s="6"/>
      <c r="J31" s="6"/>
      <c r="K31" s="6"/>
      <c r="L31" s="6"/>
      <c r="M31" s="6"/>
      <c r="N31" s="23"/>
      <c r="O31" s="24"/>
      <c r="P31" s="6"/>
      <c r="Q31" s="24"/>
      <c r="R31" s="6"/>
      <c r="S31" s="9"/>
    </row>
    <row r="32" spans="1:1584" s="1" customFormat="1" ht="14.25" customHeight="1">
      <c r="A32" s="6"/>
      <c r="B32" s="15"/>
      <c r="C32" s="6"/>
      <c r="D32" s="6"/>
      <c r="E32" s="6"/>
      <c r="F32" s="6"/>
      <c r="G32" s="13"/>
      <c r="H32" s="6"/>
      <c r="I32" s="6"/>
      <c r="J32" s="6"/>
      <c r="K32" s="6"/>
      <c r="L32" s="6"/>
      <c r="M32" s="6"/>
      <c r="N32" s="23"/>
      <c r="O32" s="24"/>
      <c r="P32" s="6"/>
      <c r="Q32" s="24"/>
      <c r="R32" s="6"/>
      <c r="S32" s="9"/>
    </row>
    <row r="33" spans="1:1584" s="1" customFormat="1" ht="15" customHeight="1">
      <c r="A33" s="6" t="s">
        <v>1</v>
      </c>
      <c r="B33" s="6"/>
      <c r="C33" s="6"/>
      <c r="D33" s="6" t="s">
        <v>30</v>
      </c>
      <c r="E33" s="6" t="s">
        <v>31</v>
      </c>
      <c r="F33" s="6" t="s">
        <v>6</v>
      </c>
      <c r="G33" s="13" t="s">
        <v>32</v>
      </c>
      <c r="H33" s="6" t="s">
        <v>33</v>
      </c>
      <c r="I33" s="6" t="s">
        <v>2</v>
      </c>
      <c r="J33" s="6" t="s">
        <v>3</v>
      </c>
      <c r="K33" s="6" t="s">
        <v>4</v>
      </c>
      <c r="L33" s="6" t="s">
        <v>5</v>
      </c>
      <c r="M33" s="6" t="s">
        <v>6</v>
      </c>
      <c r="N33" s="23">
        <v>1.03</v>
      </c>
      <c r="O33" s="24" t="s">
        <v>8</v>
      </c>
      <c r="P33" s="6" t="s">
        <v>38</v>
      </c>
      <c r="Q33" s="24" t="s">
        <v>23</v>
      </c>
      <c r="R33" s="6" t="s">
        <v>39</v>
      </c>
      <c r="S33" s="9" t="s">
        <v>40</v>
      </c>
    </row>
    <row r="34" spans="1:1584" s="4" customFormat="1" ht="21" customHeight="1">
      <c r="A34" s="6" t="s">
        <v>159</v>
      </c>
      <c r="B34" s="15" t="s">
        <v>160</v>
      </c>
      <c r="C34" s="6">
        <v>786</v>
      </c>
      <c r="D34" s="6"/>
      <c r="E34" s="6"/>
      <c r="F34" s="6"/>
      <c r="G34" s="13"/>
      <c r="H34" s="6"/>
      <c r="I34" s="6">
        <v>1212</v>
      </c>
      <c r="J34" s="6">
        <v>1177</v>
      </c>
      <c r="K34" s="6">
        <f>I34-J34</f>
        <v>35</v>
      </c>
      <c r="L34" s="6">
        <v>240</v>
      </c>
      <c r="M34" s="6">
        <f t="shared" ref="M34:M40" si="8">L34*K34</f>
        <v>8400</v>
      </c>
      <c r="N34" s="23">
        <v>1.03</v>
      </c>
      <c r="O34" s="24">
        <f t="shared" ref="O34:O41" si="9">N34*M34</f>
        <v>8652</v>
      </c>
      <c r="P34" s="6"/>
      <c r="Q34" s="24">
        <f t="shared" ref="Q34:Q41" si="10">H34+O34+P34</f>
        <v>8652</v>
      </c>
      <c r="R34" s="6">
        <v>1</v>
      </c>
      <c r="S34" s="9">
        <f t="shared" ref="S34:S41" si="11">Q34*R34</f>
        <v>8652</v>
      </c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</row>
    <row r="35" spans="1:1584" s="4" customFormat="1" ht="14.25" customHeight="1">
      <c r="A35" s="6" t="s">
        <v>161</v>
      </c>
      <c r="B35" s="15" t="s">
        <v>160</v>
      </c>
      <c r="C35" s="6">
        <v>787</v>
      </c>
      <c r="D35" s="6"/>
      <c r="E35" s="6"/>
      <c r="F35" s="6"/>
      <c r="G35" s="13"/>
      <c r="H35" s="6"/>
      <c r="I35" s="6">
        <v>4075</v>
      </c>
      <c r="J35" s="6">
        <v>4236</v>
      </c>
      <c r="K35" s="6">
        <f t="shared" ref="K35:K40" si="12">J35-I35</f>
        <v>161</v>
      </c>
      <c r="L35" s="6">
        <v>240</v>
      </c>
      <c r="M35" s="6">
        <f t="shared" si="8"/>
        <v>38640</v>
      </c>
      <c r="N35" s="23">
        <v>1.03</v>
      </c>
      <c r="O35" s="24">
        <f t="shared" si="9"/>
        <v>39799.199999999997</v>
      </c>
      <c r="P35" s="6"/>
      <c r="Q35" s="24">
        <f t="shared" si="10"/>
        <v>39799.199999999997</v>
      </c>
      <c r="R35" s="6">
        <v>1</v>
      </c>
      <c r="S35" s="9">
        <f t="shared" si="11"/>
        <v>39799.199999999997</v>
      </c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</row>
    <row r="36" spans="1:1584" s="4" customFormat="1" ht="18.75" customHeight="1">
      <c r="A36" s="6" t="s">
        <v>162</v>
      </c>
      <c r="B36" s="15" t="s">
        <v>160</v>
      </c>
      <c r="C36" s="6">
        <v>788</v>
      </c>
      <c r="D36" s="6"/>
      <c r="E36" s="6"/>
      <c r="F36" s="6"/>
      <c r="G36" s="13"/>
      <c r="H36" s="6"/>
      <c r="I36" s="6">
        <v>8553</v>
      </c>
      <c r="J36" s="6">
        <v>8581</v>
      </c>
      <c r="K36" s="6">
        <f t="shared" si="12"/>
        <v>28</v>
      </c>
      <c r="L36" s="6">
        <v>300</v>
      </c>
      <c r="M36" s="6">
        <f t="shared" si="8"/>
        <v>8400</v>
      </c>
      <c r="N36" s="23">
        <v>1.03</v>
      </c>
      <c r="O36" s="24">
        <f t="shared" si="9"/>
        <v>8652</v>
      </c>
      <c r="P36" s="6"/>
      <c r="Q36" s="24">
        <f t="shared" si="10"/>
        <v>8652</v>
      </c>
      <c r="R36" s="6">
        <v>1</v>
      </c>
      <c r="S36" s="9">
        <f t="shared" si="11"/>
        <v>8652</v>
      </c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</row>
    <row r="37" spans="1:1584" s="4" customFormat="1" ht="19.5" customHeight="1">
      <c r="A37" s="6" t="s">
        <v>163</v>
      </c>
      <c r="B37" s="15" t="s">
        <v>160</v>
      </c>
      <c r="C37" s="6">
        <v>785</v>
      </c>
      <c r="D37" s="6"/>
      <c r="E37" s="6"/>
      <c r="F37" s="6"/>
      <c r="G37" s="13"/>
      <c r="H37" s="6"/>
      <c r="I37" s="6">
        <v>819</v>
      </c>
      <c r="J37" s="6">
        <v>819</v>
      </c>
      <c r="K37" s="6">
        <f t="shared" si="12"/>
        <v>0</v>
      </c>
      <c r="L37" s="6">
        <v>120</v>
      </c>
      <c r="M37" s="6">
        <f t="shared" si="8"/>
        <v>0</v>
      </c>
      <c r="N37" s="23">
        <v>1.03</v>
      </c>
      <c r="O37" s="24">
        <f t="shared" si="9"/>
        <v>0</v>
      </c>
      <c r="P37" s="6"/>
      <c r="Q37" s="24">
        <f t="shared" si="10"/>
        <v>0</v>
      </c>
      <c r="R37" s="6">
        <v>1</v>
      </c>
      <c r="S37" s="9">
        <f t="shared" si="11"/>
        <v>0</v>
      </c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</row>
    <row r="38" spans="1:1584" s="4" customFormat="1" ht="15" customHeight="1">
      <c r="A38" s="6" t="s">
        <v>164</v>
      </c>
      <c r="B38" s="15" t="s">
        <v>160</v>
      </c>
      <c r="C38" s="6">
        <v>772</v>
      </c>
      <c r="D38" s="6"/>
      <c r="E38" s="6"/>
      <c r="F38" s="6"/>
      <c r="G38" s="13"/>
      <c r="H38" s="6"/>
      <c r="I38" s="6">
        <v>1211</v>
      </c>
      <c r="J38" s="6">
        <v>1578</v>
      </c>
      <c r="K38" s="6">
        <f t="shared" si="12"/>
        <v>367</v>
      </c>
      <c r="L38" s="6">
        <v>120</v>
      </c>
      <c r="M38" s="6">
        <f t="shared" si="8"/>
        <v>44040</v>
      </c>
      <c r="N38" s="23">
        <v>1.03</v>
      </c>
      <c r="O38" s="24">
        <f t="shared" si="9"/>
        <v>45361.2</v>
      </c>
      <c r="P38" s="6"/>
      <c r="Q38" s="24">
        <f t="shared" si="10"/>
        <v>45361.2</v>
      </c>
      <c r="R38" s="6">
        <v>1</v>
      </c>
      <c r="S38" s="9">
        <f t="shared" si="11"/>
        <v>45361.2</v>
      </c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</row>
    <row r="39" spans="1:1584" s="4" customFormat="1" ht="14.25" customHeight="1">
      <c r="A39" s="6" t="s">
        <v>165</v>
      </c>
      <c r="B39" s="15" t="s">
        <v>160</v>
      </c>
      <c r="C39" s="6">
        <v>782</v>
      </c>
      <c r="D39" s="6"/>
      <c r="E39" s="6"/>
      <c r="F39" s="6"/>
      <c r="G39" s="13"/>
      <c r="H39" s="6"/>
      <c r="I39" s="6">
        <v>5393</v>
      </c>
      <c r="J39" s="6">
        <v>5617</v>
      </c>
      <c r="K39" s="6">
        <f t="shared" si="12"/>
        <v>224</v>
      </c>
      <c r="L39" s="6">
        <v>120</v>
      </c>
      <c r="M39" s="6">
        <f t="shared" si="8"/>
        <v>26880</v>
      </c>
      <c r="N39" s="23">
        <v>1.03</v>
      </c>
      <c r="O39" s="24">
        <f t="shared" si="9"/>
        <v>27686.400000000001</v>
      </c>
      <c r="P39" s="6"/>
      <c r="Q39" s="24">
        <f t="shared" si="10"/>
        <v>27686.400000000001</v>
      </c>
      <c r="R39" s="6">
        <v>1</v>
      </c>
      <c r="S39" s="9">
        <f t="shared" si="11"/>
        <v>27686.400000000001</v>
      </c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</row>
    <row r="40" spans="1:1584" s="4" customFormat="1" ht="13.5" customHeight="1">
      <c r="A40" s="6" t="s">
        <v>166</v>
      </c>
      <c r="B40" s="15" t="s">
        <v>160</v>
      </c>
      <c r="C40" s="6">
        <v>781</v>
      </c>
      <c r="D40" s="6"/>
      <c r="E40" s="6"/>
      <c r="F40" s="6"/>
      <c r="G40" s="13"/>
      <c r="H40" s="6"/>
      <c r="I40" s="6">
        <v>6046</v>
      </c>
      <c r="J40" s="6">
        <v>6046</v>
      </c>
      <c r="K40" s="6">
        <f t="shared" si="12"/>
        <v>0</v>
      </c>
      <c r="L40" s="6">
        <v>120</v>
      </c>
      <c r="M40" s="6">
        <f t="shared" si="8"/>
        <v>0</v>
      </c>
      <c r="N40" s="23">
        <v>1.03</v>
      </c>
      <c r="O40" s="24">
        <f t="shared" si="9"/>
        <v>0</v>
      </c>
      <c r="P40" s="6"/>
      <c r="Q40" s="24">
        <f t="shared" si="10"/>
        <v>0</v>
      </c>
      <c r="R40" s="6">
        <v>1</v>
      </c>
      <c r="S40" s="9">
        <f t="shared" si="11"/>
        <v>0</v>
      </c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</row>
    <row r="41" spans="1:1584" s="4" customFormat="1" ht="19.5" customHeight="1">
      <c r="A41" s="6" t="s">
        <v>23</v>
      </c>
      <c r="B41" s="15" t="s">
        <v>160</v>
      </c>
      <c r="C41" s="6"/>
      <c r="D41" s="6"/>
      <c r="E41" s="6"/>
      <c r="F41" s="6"/>
      <c r="G41" s="13"/>
      <c r="H41" s="6"/>
      <c r="I41" s="6"/>
      <c r="J41" s="6"/>
      <c r="K41" s="6" t="s">
        <v>167</v>
      </c>
      <c r="L41" s="6"/>
      <c r="M41" s="6">
        <f>SUM(M34:M40)</f>
        <v>126360</v>
      </c>
      <c r="N41" s="23">
        <v>1.03</v>
      </c>
      <c r="O41" s="24">
        <f t="shared" si="9"/>
        <v>130150.8</v>
      </c>
      <c r="P41" s="6"/>
      <c r="Q41" s="24">
        <f t="shared" si="10"/>
        <v>130150.8</v>
      </c>
      <c r="R41" s="6">
        <v>1</v>
      </c>
      <c r="S41" s="9">
        <f t="shared" si="11"/>
        <v>130150.8</v>
      </c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</row>
    <row r="42" spans="1:1584" s="4" customFormat="1" ht="19.5" customHeight="1">
      <c r="A42" s="6"/>
      <c r="B42" s="15"/>
      <c r="C42" s="6"/>
      <c r="D42" s="6"/>
      <c r="E42" s="6"/>
      <c r="F42" s="6"/>
      <c r="G42" s="13"/>
      <c r="H42" s="6"/>
      <c r="I42" s="6"/>
      <c r="J42" s="6"/>
      <c r="K42" s="6"/>
      <c r="L42" s="6"/>
      <c r="M42" s="6"/>
      <c r="N42" s="23"/>
      <c r="O42" s="24"/>
      <c r="P42" s="6"/>
      <c r="Q42" s="24"/>
      <c r="R42" s="6"/>
      <c r="S42" s="9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</row>
    <row r="43" spans="1:1584" s="4" customFormat="1" ht="19.5" customHeight="1">
      <c r="A43" s="6"/>
      <c r="B43" s="15"/>
      <c r="C43" s="6"/>
      <c r="D43" s="6"/>
      <c r="E43" s="6"/>
      <c r="F43" s="6"/>
      <c r="G43" s="13"/>
      <c r="H43" s="6"/>
      <c r="I43" s="6"/>
      <c r="J43" s="6"/>
      <c r="K43" s="6"/>
      <c r="L43" s="6"/>
      <c r="M43" s="6"/>
      <c r="N43" s="23"/>
      <c r="O43" s="24"/>
      <c r="P43" s="6"/>
      <c r="Q43" s="24"/>
      <c r="R43" s="6"/>
      <c r="S43" s="9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</row>
    <row r="44" spans="1:1584" s="4" customFormat="1" ht="19.5" customHeight="1">
      <c r="A44" s="6"/>
      <c r="B44" s="15"/>
      <c r="C44" s="6"/>
      <c r="D44" s="6"/>
      <c r="E44" s="6"/>
      <c r="F44" s="6"/>
      <c r="G44" s="13"/>
      <c r="H44" s="6"/>
      <c r="I44" s="6"/>
      <c r="J44" s="6"/>
      <c r="K44" s="6"/>
      <c r="L44" s="6"/>
      <c r="M44" s="6"/>
      <c r="N44" s="23"/>
      <c r="O44" s="24"/>
      <c r="P44" s="6"/>
      <c r="Q44" s="24"/>
      <c r="R44" s="6"/>
      <c r="S44" s="9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</row>
    <row r="45" spans="1:1584" s="4" customFormat="1" ht="19.5" customHeight="1">
      <c r="A45" s="6"/>
      <c r="B45" s="15"/>
      <c r="C45" s="6"/>
      <c r="D45" s="6"/>
      <c r="E45" s="6"/>
      <c r="F45" s="6"/>
      <c r="G45" s="13"/>
      <c r="H45" s="6"/>
      <c r="I45" s="6"/>
      <c r="J45" s="6"/>
      <c r="K45" s="6"/>
      <c r="L45" s="6"/>
      <c r="M45" s="6"/>
      <c r="N45" s="23"/>
      <c r="O45" s="24"/>
      <c r="P45" s="6"/>
      <c r="Q45" s="24"/>
      <c r="R45" s="6"/>
      <c r="S45" s="9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</row>
    <row r="46" spans="1:1584" s="4" customFormat="1" ht="19.5" customHeight="1">
      <c r="A46" s="6" t="s">
        <v>168</v>
      </c>
      <c r="B46" s="15" t="s">
        <v>169</v>
      </c>
      <c r="C46" s="6">
        <v>756</v>
      </c>
      <c r="D46" s="6"/>
      <c r="E46" s="6"/>
      <c r="F46" s="6"/>
      <c r="G46" s="13"/>
      <c r="H46" s="6"/>
      <c r="I46" s="6">
        <v>7585</v>
      </c>
      <c r="J46" s="6">
        <v>7585</v>
      </c>
      <c r="K46" s="6">
        <f t="shared" ref="K46:K50" si="13">J46-I46</f>
        <v>0</v>
      </c>
      <c r="L46" s="6">
        <v>240</v>
      </c>
      <c r="M46" s="6">
        <f t="shared" ref="M46:M50" si="14">L46*K46</f>
        <v>0</v>
      </c>
      <c r="N46" s="23">
        <v>1.03</v>
      </c>
      <c r="O46" s="24">
        <f t="shared" ref="O46:O51" si="15">N46*M46</f>
        <v>0</v>
      </c>
      <c r="P46" s="6"/>
      <c r="Q46" s="24">
        <f t="shared" ref="Q46:Q51" si="16">H46+O46+P46</f>
        <v>0</v>
      </c>
      <c r="R46" s="6">
        <v>1</v>
      </c>
      <c r="S46" s="9">
        <f t="shared" ref="S46:S51" si="17">Q46*R46</f>
        <v>0</v>
      </c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</row>
    <row r="47" spans="1:1584" s="4" customFormat="1" ht="19.5" customHeight="1">
      <c r="A47" s="6" t="s">
        <v>170</v>
      </c>
      <c r="B47" s="15" t="s">
        <v>169</v>
      </c>
      <c r="C47" s="6">
        <v>783</v>
      </c>
      <c r="D47" s="6"/>
      <c r="E47" s="6"/>
      <c r="F47" s="6"/>
      <c r="G47" s="13"/>
      <c r="H47" s="6"/>
      <c r="I47" s="6">
        <v>916</v>
      </c>
      <c r="J47" s="6">
        <v>990</v>
      </c>
      <c r="K47" s="6">
        <f t="shared" si="13"/>
        <v>74</v>
      </c>
      <c r="L47" s="6">
        <v>240</v>
      </c>
      <c r="M47" s="6">
        <f t="shared" si="14"/>
        <v>17760</v>
      </c>
      <c r="N47" s="23">
        <v>1.03</v>
      </c>
      <c r="O47" s="24">
        <f t="shared" si="15"/>
        <v>18292.8</v>
      </c>
      <c r="P47" s="6"/>
      <c r="Q47" s="24">
        <f t="shared" si="16"/>
        <v>18292.8</v>
      </c>
      <c r="R47" s="6">
        <v>1</v>
      </c>
      <c r="S47" s="9">
        <f t="shared" si="17"/>
        <v>18292.8</v>
      </c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</row>
    <row r="48" spans="1:1584" s="1" customFormat="1">
      <c r="A48" s="6" t="s">
        <v>171</v>
      </c>
      <c r="B48" s="15" t="s">
        <v>169</v>
      </c>
      <c r="C48" s="6">
        <v>764</v>
      </c>
      <c r="D48" s="6"/>
      <c r="E48" s="6"/>
      <c r="F48" s="6"/>
      <c r="G48" s="13"/>
      <c r="H48" s="6"/>
      <c r="I48" s="6">
        <v>2127</v>
      </c>
      <c r="J48" s="6">
        <v>2225</v>
      </c>
      <c r="K48" s="6">
        <f t="shared" si="13"/>
        <v>98</v>
      </c>
      <c r="L48" s="6">
        <v>120</v>
      </c>
      <c r="M48" s="6">
        <f t="shared" si="14"/>
        <v>11760</v>
      </c>
      <c r="N48" s="23">
        <v>1.03</v>
      </c>
      <c r="O48" s="24">
        <f t="shared" si="15"/>
        <v>12112.8</v>
      </c>
      <c r="P48" s="6"/>
      <c r="Q48" s="24">
        <f t="shared" si="16"/>
        <v>12112.8</v>
      </c>
      <c r="R48" s="6">
        <v>1</v>
      </c>
      <c r="S48" s="9">
        <f t="shared" si="17"/>
        <v>12112.8</v>
      </c>
    </row>
    <row r="49" spans="1:1584" s="4" customFormat="1">
      <c r="A49" s="6" t="s">
        <v>172</v>
      </c>
      <c r="B49" s="15" t="s">
        <v>169</v>
      </c>
      <c r="C49" s="6">
        <v>764</v>
      </c>
      <c r="D49" s="6"/>
      <c r="E49" s="6"/>
      <c r="F49" s="6"/>
      <c r="G49" s="13"/>
      <c r="H49" s="6"/>
      <c r="I49" s="6">
        <v>3878</v>
      </c>
      <c r="J49" s="6">
        <v>4506</v>
      </c>
      <c r="K49" s="6">
        <f t="shared" si="13"/>
        <v>628</v>
      </c>
      <c r="L49" s="6">
        <v>60</v>
      </c>
      <c r="M49" s="6">
        <f t="shared" si="14"/>
        <v>37680</v>
      </c>
      <c r="N49" s="23">
        <v>1.03</v>
      </c>
      <c r="O49" s="24">
        <f t="shared" si="15"/>
        <v>38810.400000000001</v>
      </c>
      <c r="P49" s="6"/>
      <c r="Q49" s="24">
        <f t="shared" si="16"/>
        <v>38810.400000000001</v>
      </c>
      <c r="R49" s="6">
        <v>1</v>
      </c>
      <c r="S49" s="9">
        <f t="shared" si="17"/>
        <v>38810.400000000001</v>
      </c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</row>
    <row r="50" spans="1:1584" s="4" customFormat="1">
      <c r="A50" s="6" t="s">
        <v>173</v>
      </c>
      <c r="B50" s="15" t="s">
        <v>169</v>
      </c>
      <c r="C50" s="6">
        <v>760</v>
      </c>
      <c r="D50" s="6"/>
      <c r="E50" s="6"/>
      <c r="F50" s="6"/>
      <c r="G50" s="13"/>
      <c r="H50" s="6"/>
      <c r="I50" s="6">
        <v>725</v>
      </c>
      <c r="J50" s="6">
        <v>735</v>
      </c>
      <c r="K50" s="6">
        <f t="shared" si="13"/>
        <v>10</v>
      </c>
      <c r="L50" s="6">
        <v>60</v>
      </c>
      <c r="M50" s="6">
        <f t="shared" si="14"/>
        <v>600</v>
      </c>
      <c r="N50" s="23">
        <v>1.03</v>
      </c>
      <c r="O50" s="24">
        <f t="shared" si="15"/>
        <v>618</v>
      </c>
      <c r="P50" s="6"/>
      <c r="Q50" s="24">
        <f t="shared" si="16"/>
        <v>618</v>
      </c>
      <c r="R50" s="6">
        <v>1</v>
      </c>
      <c r="S50" s="9">
        <f t="shared" si="17"/>
        <v>618</v>
      </c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</row>
    <row r="51" spans="1:1584" s="4" customFormat="1">
      <c r="A51" s="6" t="s">
        <v>23</v>
      </c>
      <c r="B51" s="15"/>
      <c r="C51" s="6"/>
      <c r="D51" s="6"/>
      <c r="E51" s="6"/>
      <c r="F51" s="6"/>
      <c r="G51" s="13"/>
      <c r="H51" s="6"/>
      <c r="I51" s="6"/>
      <c r="J51" s="6"/>
      <c r="K51" s="6"/>
      <c r="L51" s="6"/>
      <c r="M51" s="6">
        <f>SUM(M46:M50)</f>
        <v>67800</v>
      </c>
      <c r="N51" s="23">
        <v>1.03</v>
      </c>
      <c r="O51" s="24">
        <f t="shared" si="15"/>
        <v>69834</v>
      </c>
      <c r="P51" s="6"/>
      <c r="Q51" s="24">
        <f t="shared" si="16"/>
        <v>69834</v>
      </c>
      <c r="R51" s="6">
        <v>1</v>
      </c>
      <c r="S51" s="9">
        <f t="shared" si="17"/>
        <v>69834</v>
      </c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</row>
    <row r="52" spans="1:1584" s="4" customFormat="1">
      <c r="A52" s="6"/>
      <c r="B52" s="15"/>
      <c r="C52" s="6"/>
      <c r="D52" s="6"/>
      <c r="E52" s="6"/>
      <c r="F52" s="6"/>
      <c r="G52" s="13"/>
      <c r="H52" s="6"/>
      <c r="I52" s="6"/>
      <c r="J52" s="6"/>
      <c r="K52" s="6"/>
      <c r="L52" s="6"/>
      <c r="M52" s="6"/>
      <c r="N52" s="23"/>
      <c r="O52" s="24"/>
      <c r="P52" s="6"/>
      <c r="Q52" s="24"/>
      <c r="R52" s="6"/>
      <c r="S52" s="9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</row>
    <row r="53" spans="1:1584" s="4" customFormat="1">
      <c r="A53" s="6"/>
      <c r="B53" s="15"/>
      <c r="C53" s="6"/>
      <c r="D53" s="6"/>
      <c r="E53" s="6"/>
      <c r="F53" s="6"/>
      <c r="G53" s="13"/>
      <c r="H53" s="6"/>
      <c r="I53" s="6"/>
      <c r="J53" s="6"/>
      <c r="K53" s="6"/>
      <c r="L53" s="6"/>
      <c r="M53" s="6"/>
      <c r="N53" s="23"/>
      <c r="O53" s="24"/>
      <c r="P53" s="6"/>
      <c r="Q53" s="24"/>
      <c r="R53" s="6"/>
      <c r="S53" s="9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</row>
    <row r="54" spans="1:1584" s="4" customFormat="1">
      <c r="A54" s="6"/>
      <c r="B54" s="15"/>
      <c r="C54" s="6"/>
      <c r="D54" s="6"/>
      <c r="E54" s="6"/>
      <c r="F54" s="6"/>
      <c r="G54" s="13"/>
      <c r="H54" s="6"/>
      <c r="I54" s="6"/>
      <c r="J54" s="6"/>
      <c r="K54" s="6"/>
      <c r="L54" s="6"/>
      <c r="M54" s="6"/>
      <c r="N54" s="23"/>
      <c r="O54" s="24"/>
      <c r="P54" s="6"/>
      <c r="Q54" s="24"/>
      <c r="R54" s="6"/>
      <c r="S54" s="9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</row>
    <row r="55" spans="1:1584" s="4" customFormat="1">
      <c r="A55" s="6"/>
      <c r="B55" s="15"/>
      <c r="C55" s="6"/>
      <c r="D55" s="6"/>
      <c r="E55" s="6"/>
      <c r="F55" s="6"/>
      <c r="G55" s="13"/>
      <c r="H55" s="6"/>
      <c r="I55" s="6"/>
      <c r="J55" s="6"/>
      <c r="K55" s="6"/>
      <c r="L55" s="6"/>
      <c r="M55" s="6"/>
      <c r="N55" s="23"/>
      <c r="O55" s="24"/>
      <c r="P55" s="6"/>
      <c r="Q55" s="24"/>
      <c r="R55" s="6"/>
      <c r="S55" s="9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</row>
    <row r="56" spans="1:1584" s="4" customFormat="1">
      <c r="A56" s="6"/>
      <c r="B56" s="15"/>
      <c r="C56" s="6"/>
      <c r="D56" s="6"/>
      <c r="E56" s="6"/>
      <c r="F56" s="6"/>
      <c r="G56" s="13"/>
      <c r="H56" s="6"/>
      <c r="I56" s="6"/>
      <c r="J56" s="6"/>
      <c r="K56" s="6"/>
      <c r="L56" s="6"/>
      <c r="M56" s="6"/>
      <c r="N56" s="23"/>
      <c r="O56" s="24"/>
      <c r="P56" s="6"/>
      <c r="Q56" s="24"/>
      <c r="R56" s="6"/>
      <c r="S56" s="9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</row>
    <row r="57" spans="1:1584" s="4" customFormat="1">
      <c r="A57" s="6"/>
      <c r="B57" s="15"/>
      <c r="C57" s="6"/>
      <c r="D57" s="6"/>
      <c r="E57" s="6"/>
      <c r="F57" s="6"/>
      <c r="G57" s="13"/>
      <c r="H57" s="6"/>
      <c r="I57" s="6"/>
      <c r="J57" s="6"/>
      <c r="K57" s="6"/>
      <c r="L57" s="6"/>
      <c r="M57" s="6"/>
      <c r="N57" s="23"/>
      <c r="O57" s="24"/>
      <c r="P57" s="6"/>
      <c r="Q57" s="24"/>
      <c r="R57" s="6"/>
      <c r="S57" s="9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</row>
    <row r="58" spans="1:1584" s="4" customFormat="1">
      <c r="A58" s="6"/>
      <c r="B58" s="15"/>
      <c r="C58" s="6"/>
      <c r="D58" s="6"/>
      <c r="E58" s="6"/>
      <c r="F58" s="6"/>
      <c r="G58" s="13"/>
      <c r="H58" s="6"/>
      <c r="I58" s="6"/>
      <c r="J58" s="6"/>
      <c r="K58" s="6"/>
      <c r="L58" s="6"/>
      <c r="M58" s="6"/>
      <c r="N58" s="23"/>
      <c r="O58" s="24"/>
      <c r="P58" s="6"/>
      <c r="Q58" s="24"/>
      <c r="R58" s="6"/>
      <c r="S58" s="9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</row>
    <row r="59" spans="1:1584" s="4" customFormat="1">
      <c r="A59" s="6"/>
      <c r="B59" s="15"/>
      <c r="C59" s="6"/>
      <c r="D59" s="6"/>
      <c r="E59" s="6"/>
      <c r="F59" s="6"/>
      <c r="G59" s="13"/>
      <c r="H59" s="6"/>
      <c r="I59" s="6"/>
      <c r="J59" s="6"/>
      <c r="K59" s="6"/>
      <c r="L59" s="6"/>
      <c r="M59" s="6"/>
      <c r="N59" s="23"/>
      <c r="O59" s="24"/>
      <c r="P59" s="6"/>
      <c r="Q59" s="24"/>
      <c r="R59" s="6"/>
      <c r="S59" s="9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</row>
    <row r="60" spans="1:1584" s="4" customFormat="1">
      <c r="A60" s="6"/>
      <c r="B60" s="15"/>
      <c r="C60" s="6"/>
      <c r="D60" s="6"/>
      <c r="E60" s="6"/>
      <c r="F60" s="6"/>
      <c r="G60" s="13"/>
      <c r="H60" s="6"/>
      <c r="I60" s="6"/>
      <c r="J60" s="6"/>
      <c r="K60" s="6"/>
      <c r="L60" s="6"/>
      <c r="M60" s="6"/>
      <c r="N60" s="23"/>
      <c r="O60" s="24"/>
      <c r="P60" s="6"/>
      <c r="Q60" s="24"/>
      <c r="R60" s="6"/>
      <c r="S60" s="9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</row>
    <row r="61" spans="1:1584" s="4" customFormat="1">
      <c r="A61" s="6"/>
      <c r="B61" s="15"/>
      <c r="C61" s="6"/>
      <c r="D61" s="6"/>
      <c r="E61" s="6"/>
      <c r="F61" s="6"/>
      <c r="G61" s="13"/>
      <c r="H61" s="6"/>
      <c r="I61" s="6"/>
      <c r="J61" s="6"/>
      <c r="K61" s="6"/>
      <c r="L61" s="6"/>
      <c r="M61" s="6"/>
      <c r="N61" s="23"/>
      <c r="O61" s="24"/>
      <c r="P61" s="6"/>
      <c r="Q61" s="24"/>
      <c r="R61" s="6"/>
      <c r="S61" s="9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  <c r="BHX61" s="1"/>
    </row>
    <row r="62" spans="1:1584" s="4" customFormat="1">
      <c r="A62" s="6"/>
      <c r="B62" s="15"/>
      <c r="C62" s="6"/>
      <c r="D62" s="6"/>
      <c r="E62" s="6"/>
      <c r="F62" s="6"/>
      <c r="G62" s="13"/>
      <c r="H62" s="6"/>
      <c r="I62" s="6"/>
      <c r="J62" s="6"/>
      <c r="K62" s="6"/>
      <c r="L62" s="6"/>
      <c r="M62" s="6"/>
      <c r="N62" s="23"/>
      <c r="O62" s="24"/>
      <c r="P62" s="6"/>
      <c r="Q62" s="24"/>
      <c r="R62" s="6"/>
      <c r="S62" s="9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</row>
    <row r="63" spans="1:1584" s="4" customFormat="1">
      <c r="A63" s="6"/>
      <c r="B63" s="15"/>
      <c r="C63" s="6"/>
      <c r="D63" s="6"/>
      <c r="E63" s="6"/>
      <c r="F63" s="6"/>
      <c r="G63" s="13"/>
      <c r="H63" s="6"/>
      <c r="I63" s="6"/>
      <c r="J63" s="6"/>
      <c r="K63" s="6"/>
      <c r="L63" s="6"/>
      <c r="M63" s="6"/>
      <c r="N63" s="23"/>
      <c r="O63" s="24"/>
      <c r="P63" s="6"/>
      <c r="Q63" s="24"/>
      <c r="R63" s="6"/>
      <c r="S63" s="9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</row>
    <row r="64" spans="1:1584" s="4" customFormat="1">
      <c r="A64" s="6"/>
      <c r="B64" s="15"/>
      <c r="C64" s="6"/>
      <c r="D64" s="6"/>
      <c r="E64" s="6"/>
      <c r="F64" s="6"/>
      <c r="G64" s="13"/>
      <c r="H64" s="6"/>
      <c r="I64" s="6"/>
      <c r="J64" s="6"/>
      <c r="K64" s="6"/>
      <c r="L64" s="6"/>
      <c r="M64" s="6"/>
      <c r="N64" s="23"/>
      <c r="O64" s="24"/>
      <c r="P64" s="6"/>
      <c r="Q64" s="24"/>
      <c r="R64" s="6"/>
      <c r="S64" s="9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</row>
    <row r="65" spans="1:1584" s="4" customFormat="1">
      <c r="A65" s="6"/>
      <c r="B65" s="15"/>
      <c r="C65" s="6"/>
      <c r="D65" s="6"/>
      <c r="E65" s="6"/>
      <c r="F65" s="6"/>
      <c r="G65" s="13"/>
      <c r="H65" s="6"/>
      <c r="I65" s="6"/>
      <c r="J65" s="6"/>
      <c r="K65" s="6"/>
      <c r="L65" s="6"/>
      <c r="M65" s="6"/>
      <c r="N65" s="23"/>
      <c r="O65" s="24"/>
      <c r="P65" s="6"/>
      <c r="Q65" s="24"/>
      <c r="R65" s="6"/>
      <c r="S65" s="9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</row>
    <row r="66" spans="1:1584" s="4" customFormat="1">
      <c r="A66" s="6"/>
      <c r="B66" s="15"/>
      <c r="C66" s="6"/>
      <c r="D66" s="6"/>
      <c r="E66" s="6"/>
      <c r="F66" s="6"/>
      <c r="G66" s="13"/>
      <c r="H66" s="6"/>
      <c r="I66" s="6"/>
      <c r="J66" s="6"/>
      <c r="K66" s="6"/>
      <c r="L66" s="6"/>
      <c r="M66" s="6"/>
      <c r="N66" s="23"/>
      <c r="O66" s="24"/>
      <c r="P66" s="6"/>
      <c r="Q66" s="24"/>
      <c r="R66" s="6"/>
      <c r="S66" s="9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</row>
    <row r="67" spans="1:1584" s="4" customFormat="1">
      <c r="A67" s="6" t="s">
        <v>174</v>
      </c>
      <c r="B67" s="15"/>
      <c r="C67" s="6"/>
      <c r="D67" s="6"/>
      <c r="E67" s="6"/>
      <c r="F67" s="6"/>
      <c r="G67" s="13"/>
      <c r="H67" s="6"/>
      <c r="I67" s="6"/>
      <c r="J67" s="6"/>
      <c r="K67" s="6"/>
      <c r="L67" s="6"/>
      <c r="M67" s="6"/>
      <c r="N67" s="23"/>
      <c r="O67" s="24">
        <f>O22+O30+O41+O51</f>
        <v>670684.5</v>
      </c>
      <c r="P67" s="6"/>
      <c r="Q67" s="24"/>
      <c r="R67" s="6"/>
      <c r="S67" s="9">
        <f>O67</f>
        <v>670684.5</v>
      </c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  <c r="BHJ67" s="1"/>
      <c r="BHK67" s="1"/>
      <c r="BHL67" s="1"/>
      <c r="BHM67" s="1"/>
      <c r="BHN67" s="1"/>
      <c r="BHO67" s="1"/>
      <c r="BHP67" s="1"/>
      <c r="BHQ67" s="1"/>
      <c r="BHR67" s="1"/>
      <c r="BHS67" s="1"/>
      <c r="BHT67" s="1"/>
      <c r="BHU67" s="1"/>
      <c r="BHV67" s="1"/>
      <c r="BHW67" s="1"/>
      <c r="BHX67" s="1"/>
    </row>
    <row r="68" spans="1:1584" s="4" customFormat="1">
      <c r="A68" s="6"/>
      <c r="B68" s="15"/>
      <c r="C68" s="6"/>
      <c r="D68" s="6"/>
      <c r="E68" s="6"/>
      <c r="F68" s="6"/>
      <c r="G68" s="9">
        <v>9.5</v>
      </c>
      <c r="H68" s="6"/>
      <c r="I68" s="6"/>
      <c r="J68" s="6"/>
      <c r="K68" s="6"/>
      <c r="L68" s="6"/>
      <c r="M68" s="6"/>
      <c r="N68" s="23"/>
      <c r="O68" s="24"/>
      <c r="P68" s="6"/>
      <c r="Q68" s="24"/>
      <c r="R68" s="6"/>
      <c r="S68" s="9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AML68" s="1"/>
      <c r="AMM68" s="1"/>
      <c r="AMN68" s="1"/>
      <c r="AMO68" s="1"/>
      <c r="AMP68" s="1"/>
      <c r="AMQ68" s="1"/>
      <c r="AMR68" s="1"/>
      <c r="AMS68" s="1"/>
      <c r="AMT68" s="1"/>
      <c r="AMU68" s="1"/>
      <c r="AMV68" s="1"/>
      <c r="AMW68" s="1"/>
      <c r="AMX68" s="1"/>
      <c r="AMY68" s="1"/>
      <c r="AMZ68" s="1"/>
      <c r="ANA68" s="1"/>
      <c r="ANB68" s="1"/>
      <c r="ANC68" s="1"/>
      <c r="AND68" s="1"/>
      <c r="ANE68" s="1"/>
      <c r="ANF68" s="1"/>
      <c r="ANG68" s="1"/>
      <c r="ANH68" s="1"/>
      <c r="ANI68" s="1"/>
      <c r="ANJ68" s="1"/>
      <c r="ANK68" s="1"/>
      <c r="ANL68" s="1"/>
      <c r="ANM68" s="1"/>
      <c r="ANN68" s="1"/>
      <c r="ANO68" s="1"/>
      <c r="ANP68" s="1"/>
      <c r="ANQ68" s="1"/>
      <c r="ANR68" s="1"/>
      <c r="ANS68" s="1"/>
      <c r="ANT68" s="1"/>
      <c r="ANU68" s="1"/>
      <c r="ANV68" s="1"/>
      <c r="ANW68" s="1"/>
      <c r="ANX68" s="1"/>
      <c r="ANY68" s="1"/>
      <c r="ANZ68" s="1"/>
      <c r="AOA68" s="1"/>
      <c r="AOB68" s="1"/>
      <c r="AOC68" s="1"/>
      <c r="AOD68" s="1"/>
      <c r="AOE68" s="1"/>
      <c r="AOF68" s="1"/>
      <c r="AOG68" s="1"/>
      <c r="AOH68" s="1"/>
      <c r="AOI68" s="1"/>
      <c r="AOJ68" s="1"/>
      <c r="AOK68" s="1"/>
      <c r="AOL68" s="1"/>
      <c r="AOM68" s="1"/>
      <c r="AON68" s="1"/>
      <c r="AOO68" s="1"/>
      <c r="AOP68" s="1"/>
      <c r="AOQ68" s="1"/>
      <c r="AOR68" s="1"/>
      <c r="AOS68" s="1"/>
      <c r="AOT68" s="1"/>
      <c r="AOU68" s="1"/>
      <c r="AOV68" s="1"/>
      <c r="AOW68" s="1"/>
      <c r="AOX68" s="1"/>
      <c r="AOY68" s="1"/>
      <c r="AOZ68" s="1"/>
      <c r="APA68" s="1"/>
      <c r="APB68" s="1"/>
      <c r="APC68" s="1"/>
      <c r="APD68" s="1"/>
      <c r="APE68" s="1"/>
      <c r="APF68" s="1"/>
      <c r="APG68" s="1"/>
      <c r="APH68" s="1"/>
      <c r="API68" s="1"/>
      <c r="APJ68" s="1"/>
      <c r="APK68" s="1"/>
      <c r="APL68" s="1"/>
      <c r="APM68" s="1"/>
      <c r="APN68" s="1"/>
      <c r="APO68" s="1"/>
      <c r="APP68" s="1"/>
      <c r="APQ68" s="1"/>
      <c r="APR68" s="1"/>
      <c r="APS68" s="1"/>
      <c r="APT68" s="1"/>
      <c r="APU68" s="1"/>
      <c r="APV68" s="1"/>
      <c r="APW68" s="1"/>
      <c r="APX68" s="1"/>
      <c r="APY68" s="1"/>
      <c r="APZ68" s="1"/>
      <c r="AQA68" s="1"/>
      <c r="AQB68" s="1"/>
      <c r="AQC68" s="1"/>
      <c r="AQD68" s="1"/>
      <c r="AQE68" s="1"/>
      <c r="AQF68" s="1"/>
      <c r="AQG68" s="1"/>
      <c r="AQH68" s="1"/>
      <c r="AQI68" s="1"/>
      <c r="AQJ68" s="1"/>
      <c r="AQK68" s="1"/>
      <c r="AQL68" s="1"/>
      <c r="AQM68" s="1"/>
      <c r="AQN68" s="1"/>
      <c r="AQO68" s="1"/>
      <c r="AQP68" s="1"/>
      <c r="AQQ68" s="1"/>
      <c r="AQR68" s="1"/>
      <c r="AQS68" s="1"/>
      <c r="AQT68" s="1"/>
      <c r="AQU68" s="1"/>
      <c r="AQV68" s="1"/>
      <c r="AQW68" s="1"/>
      <c r="AQX68" s="1"/>
      <c r="AQY68" s="1"/>
      <c r="AQZ68" s="1"/>
      <c r="ARA68" s="1"/>
      <c r="ARB68" s="1"/>
      <c r="ARC68" s="1"/>
      <c r="ARD68" s="1"/>
      <c r="ARE68" s="1"/>
      <c r="ARF68" s="1"/>
      <c r="ARG68" s="1"/>
      <c r="ARH68" s="1"/>
      <c r="ARI68" s="1"/>
      <c r="ARJ68" s="1"/>
      <c r="ARK68" s="1"/>
      <c r="ARL68" s="1"/>
      <c r="ARM68" s="1"/>
      <c r="ARN68" s="1"/>
      <c r="ARO68" s="1"/>
      <c r="ARP68" s="1"/>
      <c r="ARQ68" s="1"/>
      <c r="ARR68" s="1"/>
      <c r="ARS68" s="1"/>
      <c r="ART68" s="1"/>
      <c r="ARU68" s="1"/>
      <c r="ARV68" s="1"/>
      <c r="ARW68" s="1"/>
      <c r="ARX68" s="1"/>
      <c r="ARY68" s="1"/>
      <c r="ARZ68" s="1"/>
      <c r="ASA68" s="1"/>
      <c r="ASB68" s="1"/>
      <c r="ASC68" s="1"/>
      <c r="ASD68" s="1"/>
      <c r="ASE68" s="1"/>
      <c r="ASF68" s="1"/>
      <c r="ASG68" s="1"/>
      <c r="ASH68" s="1"/>
      <c r="ASI68" s="1"/>
      <c r="ASJ68" s="1"/>
      <c r="ASK68" s="1"/>
      <c r="ASL68" s="1"/>
      <c r="ASM68" s="1"/>
      <c r="ASN68" s="1"/>
      <c r="ASO68" s="1"/>
      <c r="ASP68" s="1"/>
      <c r="ASQ68" s="1"/>
      <c r="ASR68" s="1"/>
      <c r="ASS68" s="1"/>
      <c r="AST68" s="1"/>
      <c r="ASU68" s="1"/>
      <c r="ASV68" s="1"/>
      <c r="ASW68" s="1"/>
      <c r="ASX68" s="1"/>
      <c r="ASY68" s="1"/>
      <c r="ASZ68" s="1"/>
      <c r="ATA68" s="1"/>
      <c r="ATB68" s="1"/>
      <c r="ATC68" s="1"/>
      <c r="ATD68" s="1"/>
      <c r="ATE68" s="1"/>
      <c r="ATF68" s="1"/>
      <c r="ATG68" s="1"/>
      <c r="ATH68" s="1"/>
      <c r="ATI68" s="1"/>
      <c r="ATJ68" s="1"/>
      <c r="ATK68" s="1"/>
      <c r="ATL68" s="1"/>
      <c r="ATM68" s="1"/>
      <c r="ATN68" s="1"/>
      <c r="ATO68" s="1"/>
      <c r="ATP68" s="1"/>
      <c r="ATQ68" s="1"/>
      <c r="ATR68" s="1"/>
      <c r="ATS68" s="1"/>
      <c r="ATT68" s="1"/>
      <c r="ATU68" s="1"/>
      <c r="ATV68" s="1"/>
      <c r="ATW68" s="1"/>
      <c r="ATX68" s="1"/>
      <c r="ATY68" s="1"/>
      <c r="ATZ68" s="1"/>
      <c r="AUA68" s="1"/>
      <c r="AUB68" s="1"/>
      <c r="AUC68" s="1"/>
      <c r="AUD68" s="1"/>
      <c r="AUE68" s="1"/>
      <c r="AUF68" s="1"/>
      <c r="AUG68" s="1"/>
      <c r="AUH68" s="1"/>
      <c r="AUI68" s="1"/>
      <c r="AUJ68" s="1"/>
      <c r="AUK68" s="1"/>
      <c r="AUL68" s="1"/>
      <c r="AUM68" s="1"/>
      <c r="AUN68" s="1"/>
      <c r="AUO68" s="1"/>
      <c r="AUP68" s="1"/>
      <c r="AUQ68" s="1"/>
      <c r="AUR68" s="1"/>
      <c r="AUS68" s="1"/>
      <c r="AUT68" s="1"/>
      <c r="AUU68" s="1"/>
      <c r="AUV68" s="1"/>
      <c r="AUW68" s="1"/>
      <c r="AUX68" s="1"/>
      <c r="AUY68" s="1"/>
      <c r="AUZ68" s="1"/>
      <c r="AVA68" s="1"/>
      <c r="AVB68" s="1"/>
      <c r="AVC68" s="1"/>
      <c r="AVD68" s="1"/>
      <c r="AVE68" s="1"/>
      <c r="AVF68" s="1"/>
      <c r="AVG68" s="1"/>
      <c r="AVH68" s="1"/>
      <c r="AVI68" s="1"/>
      <c r="AVJ68" s="1"/>
      <c r="AVK68" s="1"/>
      <c r="AVL68" s="1"/>
      <c r="AVM68" s="1"/>
      <c r="AVN68" s="1"/>
      <c r="AVO68" s="1"/>
      <c r="AVP68" s="1"/>
      <c r="AVQ68" s="1"/>
      <c r="AVR68" s="1"/>
      <c r="AVS68" s="1"/>
      <c r="AVT68" s="1"/>
      <c r="AVU68" s="1"/>
      <c r="AVV68" s="1"/>
      <c r="AVW68" s="1"/>
      <c r="AVX68" s="1"/>
      <c r="AVY68" s="1"/>
      <c r="AVZ68" s="1"/>
      <c r="AWA68" s="1"/>
      <c r="AWB68" s="1"/>
      <c r="AWC68" s="1"/>
      <c r="AWD68" s="1"/>
      <c r="AWE68" s="1"/>
      <c r="AWF68" s="1"/>
      <c r="AWG68" s="1"/>
      <c r="AWH68" s="1"/>
      <c r="AWI68" s="1"/>
      <c r="AWJ68" s="1"/>
      <c r="AWK68" s="1"/>
      <c r="AWL68" s="1"/>
      <c r="AWM68" s="1"/>
      <c r="AWN68" s="1"/>
      <c r="AWO68" s="1"/>
      <c r="AWP68" s="1"/>
      <c r="AWQ68" s="1"/>
      <c r="AWR68" s="1"/>
      <c r="AWS68" s="1"/>
      <c r="AWT68" s="1"/>
      <c r="AWU68" s="1"/>
      <c r="AWV68" s="1"/>
      <c r="AWW68" s="1"/>
      <c r="AWX68" s="1"/>
      <c r="AWY68" s="1"/>
      <c r="AWZ68" s="1"/>
      <c r="AXA68" s="1"/>
      <c r="AXB68" s="1"/>
      <c r="AXC68" s="1"/>
      <c r="AXD68" s="1"/>
      <c r="AXE68" s="1"/>
      <c r="AXF68" s="1"/>
      <c r="AXG68" s="1"/>
      <c r="AXH68" s="1"/>
      <c r="AXI68" s="1"/>
      <c r="AXJ68" s="1"/>
      <c r="AXK68" s="1"/>
      <c r="AXL68" s="1"/>
      <c r="AXM68" s="1"/>
      <c r="AXN68" s="1"/>
      <c r="AXO68" s="1"/>
      <c r="AXP68" s="1"/>
      <c r="AXQ68" s="1"/>
      <c r="AXR68" s="1"/>
      <c r="AXS68" s="1"/>
      <c r="AXT68" s="1"/>
      <c r="AXU68" s="1"/>
      <c r="AXV68" s="1"/>
      <c r="AXW68" s="1"/>
      <c r="AXX68" s="1"/>
      <c r="AXY68" s="1"/>
      <c r="AXZ68" s="1"/>
      <c r="AYA68" s="1"/>
      <c r="AYB68" s="1"/>
      <c r="AYC68" s="1"/>
      <c r="AYD68" s="1"/>
      <c r="AYE68" s="1"/>
      <c r="AYF68" s="1"/>
      <c r="AYG68" s="1"/>
      <c r="AYH68" s="1"/>
      <c r="AYI68" s="1"/>
      <c r="AYJ68" s="1"/>
      <c r="AYK68" s="1"/>
      <c r="AYL68" s="1"/>
      <c r="AYM68" s="1"/>
      <c r="AYN68" s="1"/>
      <c r="AYO68" s="1"/>
      <c r="AYP68" s="1"/>
      <c r="AYQ68" s="1"/>
      <c r="AYR68" s="1"/>
      <c r="AYS68" s="1"/>
      <c r="AYT68" s="1"/>
      <c r="AYU68" s="1"/>
      <c r="AYV68" s="1"/>
      <c r="AYW68" s="1"/>
      <c r="AYX68" s="1"/>
      <c r="AYY68" s="1"/>
      <c r="AYZ68" s="1"/>
      <c r="AZA68" s="1"/>
      <c r="AZB68" s="1"/>
      <c r="AZC68" s="1"/>
      <c r="AZD68" s="1"/>
      <c r="AZE68" s="1"/>
      <c r="AZF68" s="1"/>
      <c r="AZG68" s="1"/>
      <c r="AZH68" s="1"/>
      <c r="AZI68" s="1"/>
      <c r="AZJ68" s="1"/>
      <c r="AZK68" s="1"/>
      <c r="AZL68" s="1"/>
      <c r="AZM68" s="1"/>
      <c r="AZN68" s="1"/>
      <c r="AZO68" s="1"/>
      <c r="AZP68" s="1"/>
      <c r="AZQ68" s="1"/>
      <c r="AZR68" s="1"/>
      <c r="AZS68" s="1"/>
      <c r="AZT68" s="1"/>
      <c r="AZU68" s="1"/>
      <c r="AZV68" s="1"/>
      <c r="AZW68" s="1"/>
      <c r="AZX68" s="1"/>
      <c r="AZY68" s="1"/>
      <c r="AZZ68" s="1"/>
      <c r="BAA68" s="1"/>
      <c r="BAB68" s="1"/>
      <c r="BAC68" s="1"/>
      <c r="BAD68" s="1"/>
      <c r="BAE68" s="1"/>
      <c r="BAF68" s="1"/>
      <c r="BAG68" s="1"/>
      <c r="BAH68" s="1"/>
      <c r="BAI68" s="1"/>
      <c r="BAJ68" s="1"/>
      <c r="BAK68" s="1"/>
      <c r="BAL68" s="1"/>
      <c r="BAM68" s="1"/>
      <c r="BAN68" s="1"/>
      <c r="BAO68" s="1"/>
      <c r="BAP68" s="1"/>
      <c r="BAQ68" s="1"/>
      <c r="BAR68" s="1"/>
      <c r="BAS68" s="1"/>
      <c r="BAT68" s="1"/>
      <c r="BAU68" s="1"/>
      <c r="BAV68" s="1"/>
      <c r="BAW68" s="1"/>
      <c r="BAX68" s="1"/>
      <c r="BAY68" s="1"/>
      <c r="BAZ68" s="1"/>
      <c r="BBA68" s="1"/>
      <c r="BBB68" s="1"/>
      <c r="BBC68" s="1"/>
      <c r="BBD68" s="1"/>
      <c r="BBE68" s="1"/>
      <c r="BBF68" s="1"/>
      <c r="BBG68" s="1"/>
      <c r="BBH68" s="1"/>
      <c r="BBI68" s="1"/>
      <c r="BBJ68" s="1"/>
      <c r="BBK68" s="1"/>
      <c r="BBL68" s="1"/>
      <c r="BBM68" s="1"/>
      <c r="BBN68" s="1"/>
      <c r="BBO68" s="1"/>
      <c r="BBP68" s="1"/>
      <c r="BBQ68" s="1"/>
      <c r="BBR68" s="1"/>
      <c r="BBS68" s="1"/>
      <c r="BBT68" s="1"/>
      <c r="BBU68" s="1"/>
      <c r="BBV68" s="1"/>
      <c r="BBW68" s="1"/>
      <c r="BBX68" s="1"/>
      <c r="BBY68" s="1"/>
      <c r="BBZ68" s="1"/>
      <c r="BCA68" s="1"/>
      <c r="BCB68" s="1"/>
      <c r="BCC68" s="1"/>
      <c r="BCD68" s="1"/>
      <c r="BCE68" s="1"/>
      <c r="BCF68" s="1"/>
      <c r="BCG68" s="1"/>
      <c r="BCH68" s="1"/>
      <c r="BCI68" s="1"/>
      <c r="BCJ68" s="1"/>
      <c r="BCK68" s="1"/>
      <c r="BCL68" s="1"/>
      <c r="BCM68" s="1"/>
      <c r="BCN68" s="1"/>
      <c r="BCO68" s="1"/>
      <c r="BCP68" s="1"/>
      <c r="BCQ68" s="1"/>
      <c r="BCR68" s="1"/>
      <c r="BCS68" s="1"/>
      <c r="BCT68" s="1"/>
      <c r="BCU68" s="1"/>
      <c r="BCV68" s="1"/>
      <c r="BCW68" s="1"/>
      <c r="BCX68" s="1"/>
      <c r="BCY68" s="1"/>
      <c r="BCZ68" s="1"/>
      <c r="BDA68" s="1"/>
      <c r="BDB68" s="1"/>
      <c r="BDC68" s="1"/>
      <c r="BDD68" s="1"/>
      <c r="BDE68" s="1"/>
      <c r="BDF68" s="1"/>
      <c r="BDG68" s="1"/>
      <c r="BDH68" s="1"/>
      <c r="BDI68" s="1"/>
      <c r="BDJ68" s="1"/>
      <c r="BDK68" s="1"/>
      <c r="BDL68" s="1"/>
      <c r="BDM68" s="1"/>
      <c r="BDN68" s="1"/>
      <c r="BDO68" s="1"/>
      <c r="BDP68" s="1"/>
      <c r="BDQ68" s="1"/>
      <c r="BDR68" s="1"/>
      <c r="BDS68" s="1"/>
      <c r="BDT68" s="1"/>
      <c r="BDU68" s="1"/>
      <c r="BDV68" s="1"/>
      <c r="BDW68" s="1"/>
      <c r="BDX68" s="1"/>
      <c r="BDY68" s="1"/>
      <c r="BDZ68" s="1"/>
      <c r="BEA68" s="1"/>
      <c r="BEB68" s="1"/>
      <c r="BEC68" s="1"/>
      <c r="BED68" s="1"/>
      <c r="BEE68" s="1"/>
      <c r="BEF68" s="1"/>
      <c r="BEG68" s="1"/>
      <c r="BEH68" s="1"/>
      <c r="BEI68" s="1"/>
      <c r="BEJ68" s="1"/>
      <c r="BEK68" s="1"/>
      <c r="BEL68" s="1"/>
      <c r="BEM68" s="1"/>
      <c r="BEN68" s="1"/>
      <c r="BEO68" s="1"/>
      <c r="BEP68" s="1"/>
      <c r="BEQ68" s="1"/>
      <c r="BER68" s="1"/>
      <c r="BES68" s="1"/>
      <c r="BET68" s="1"/>
      <c r="BEU68" s="1"/>
      <c r="BEV68" s="1"/>
      <c r="BEW68" s="1"/>
      <c r="BEX68" s="1"/>
      <c r="BEY68" s="1"/>
      <c r="BEZ68" s="1"/>
      <c r="BFA68" s="1"/>
      <c r="BFB68" s="1"/>
      <c r="BFC68" s="1"/>
      <c r="BFD68" s="1"/>
      <c r="BFE68" s="1"/>
      <c r="BFF68" s="1"/>
      <c r="BFG68" s="1"/>
      <c r="BFH68" s="1"/>
      <c r="BFI68" s="1"/>
      <c r="BFJ68" s="1"/>
      <c r="BFK68" s="1"/>
      <c r="BFL68" s="1"/>
      <c r="BFM68" s="1"/>
      <c r="BFN68" s="1"/>
      <c r="BFO68" s="1"/>
      <c r="BFP68" s="1"/>
      <c r="BFQ68" s="1"/>
      <c r="BFR68" s="1"/>
      <c r="BFS68" s="1"/>
      <c r="BFT68" s="1"/>
      <c r="BFU68" s="1"/>
      <c r="BFV68" s="1"/>
      <c r="BFW68" s="1"/>
      <c r="BFX68" s="1"/>
      <c r="BFY68" s="1"/>
      <c r="BFZ68" s="1"/>
      <c r="BGA68" s="1"/>
      <c r="BGB68" s="1"/>
      <c r="BGC68" s="1"/>
      <c r="BGD68" s="1"/>
      <c r="BGE68" s="1"/>
      <c r="BGF68" s="1"/>
      <c r="BGG68" s="1"/>
      <c r="BGH68" s="1"/>
      <c r="BGI68" s="1"/>
      <c r="BGJ68" s="1"/>
      <c r="BGK68" s="1"/>
      <c r="BGL68" s="1"/>
      <c r="BGM68" s="1"/>
      <c r="BGN68" s="1"/>
      <c r="BGO68" s="1"/>
      <c r="BGP68" s="1"/>
      <c r="BGQ68" s="1"/>
      <c r="BGR68" s="1"/>
      <c r="BGS68" s="1"/>
      <c r="BGT68" s="1"/>
      <c r="BGU68" s="1"/>
      <c r="BGV68" s="1"/>
      <c r="BGW68" s="1"/>
      <c r="BGX68" s="1"/>
      <c r="BGY68" s="1"/>
      <c r="BGZ68" s="1"/>
      <c r="BHA68" s="1"/>
      <c r="BHB68" s="1"/>
      <c r="BHC68" s="1"/>
      <c r="BHD68" s="1"/>
      <c r="BHE68" s="1"/>
      <c r="BHF68" s="1"/>
      <c r="BHG68" s="1"/>
      <c r="BHH68" s="1"/>
      <c r="BHI68" s="1"/>
      <c r="BHJ68" s="1"/>
      <c r="BHK68" s="1"/>
      <c r="BHL68" s="1"/>
      <c r="BHM68" s="1"/>
      <c r="BHN68" s="1"/>
      <c r="BHO68" s="1"/>
      <c r="BHP68" s="1"/>
      <c r="BHQ68" s="1"/>
      <c r="BHR68" s="1"/>
      <c r="BHS68" s="1"/>
      <c r="BHT68" s="1"/>
      <c r="BHU68" s="1"/>
      <c r="BHV68" s="1"/>
      <c r="BHW68" s="1"/>
      <c r="BHX68" s="1"/>
    </row>
    <row r="69" spans="1:1584" s="4" customFormat="1">
      <c r="A69" s="6" t="s">
        <v>175</v>
      </c>
      <c r="B69" s="15"/>
      <c r="C69" s="6"/>
      <c r="D69" s="6"/>
      <c r="E69" s="6"/>
      <c r="F69" s="6">
        <f>H69/G68</f>
        <v>9730</v>
      </c>
      <c r="G69" s="9">
        <v>9.5</v>
      </c>
      <c r="H69" s="16">
        <f>H10</f>
        <v>92435</v>
      </c>
      <c r="I69" s="6"/>
      <c r="J69" s="6"/>
      <c r="K69" s="6"/>
      <c r="L69" s="6"/>
      <c r="M69" s="267">
        <f>O69/N69</f>
        <v>2638850</v>
      </c>
      <c r="N69" s="23">
        <v>1.03</v>
      </c>
      <c r="O69" s="24">
        <f>S69-H69</f>
        <v>2718015.5</v>
      </c>
      <c r="P69" s="6"/>
      <c r="Q69" s="24">
        <f>H69+O69</f>
        <v>2810450.5</v>
      </c>
      <c r="R69" s="6">
        <v>1</v>
      </c>
      <c r="S69" s="9">
        <f>S10-S67</f>
        <v>2810450.5</v>
      </c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</row>
    <row r="70" spans="1:1584" s="4" customFormat="1">
      <c r="A70" s="6"/>
      <c r="B70" s="15"/>
      <c r="C70" s="6"/>
      <c r="D70" s="6"/>
      <c r="E70" s="6"/>
      <c r="F70" s="6"/>
      <c r="G70" s="13"/>
      <c r="H70" s="6"/>
      <c r="I70" s="6"/>
      <c r="J70" s="6"/>
      <c r="K70" s="6"/>
      <c r="L70" s="6"/>
      <c r="M70" s="6"/>
      <c r="N70" s="23"/>
      <c r="O70" s="24"/>
      <c r="P70" s="6"/>
      <c r="Q70" s="24"/>
      <c r="R70" s="6"/>
      <c r="S70" s="9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</row>
    <row r="71" spans="1:1584" s="4" customFormat="1">
      <c r="A71" s="6" t="s">
        <v>1</v>
      </c>
      <c r="B71" s="6"/>
      <c r="C71" s="6"/>
      <c r="D71" s="6" t="s">
        <v>30</v>
      </c>
      <c r="E71" s="6" t="s">
        <v>31</v>
      </c>
      <c r="F71" s="6" t="s">
        <v>6</v>
      </c>
      <c r="G71" s="13" t="s">
        <v>32</v>
      </c>
      <c r="H71" s="6" t="s">
        <v>33</v>
      </c>
      <c r="I71" s="6" t="s">
        <v>2</v>
      </c>
      <c r="J71" s="6" t="s">
        <v>3</v>
      </c>
      <c r="K71" s="6" t="s">
        <v>4</v>
      </c>
      <c r="L71" s="6" t="s">
        <v>5</v>
      </c>
      <c r="M71" s="6" t="s">
        <v>6</v>
      </c>
      <c r="N71" s="23"/>
      <c r="O71" s="24" t="s">
        <v>8</v>
      </c>
      <c r="P71" s="6" t="s">
        <v>38</v>
      </c>
      <c r="Q71" s="24" t="s">
        <v>23</v>
      </c>
      <c r="R71" s="6" t="s">
        <v>39</v>
      </c>
      <c r="S71" s="9" t="s">
        <v>40</v>
      </c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  <c r="QD71" s="1"/>
      <c r="QE71" s="1"/>
      <c r="QF71" s="1"/>
      <c r="QG71" s="1"/>
      <c r="QH71" s="1"/>
      <c r="QI71" s="1"/>
      <c r="QJ71" s="1"/>
      <c r="QK71" s="1"/>
      <c r="QL71" s="1"/>
      <c r="QM71" s="1"/>
      <c r="QN71" s="1"/>
      <c r="QO71" s="1"/>
      <c r="QP71" s="1"/>
      <c r="QQ71" s="1"/>
      <c r="QR71" s="1"/>
      <c r="QS71" s="1"/>
      <c r="QT71" s="1"/>
      <c r="QU71" s="1"/>
      <c r="QV71" s="1"/>
      <c r="QW71" s="1"/>
      <c r="QX71" s="1"/>
      <c r="QY71" s="1"/>
      <c r="QZ71" s="1"/>
      <c r="RA71" s="1"/>
      <c r="RB71" s="1"/>
      <c r="RC71" s="1"/>
      <c r="RD71" s="1"/>
      <c r="RE71" s="1"/>
      <c r="RF71" s="1"/>
      <c r="RG71" s="1"/>
      <c r="RH71" s="1"/>
      <c r="RI71" s="1"/>
      <c r="RJ71" s="1"/>
      <c r="RK71" s="1"/>
      <c r="RL71" s="1"/>
      <c r="RM71" s="1"/>
      <c r="RN71" s="1"/>
      <c r="RO71" s="1"/>
      <c r="RP71" s="1"/>
      <c r="RQ71" s="1"/>
      <c r="RR71" s="1"/>
      <c r="RS71" s="1"/>
      <c r="RT71" s="1"/>
      <c r="RU71" s="1"/>
      <c r="RV71" s="1"/>
      <c r="RW71" s="1"/>
      <c r="RX71" s="1"/>
      <c r="RY71" s="1"/>
      <c r="RZ71" s="1"/>
      <c r="SA71" s="1"/>
      <c r="SB71" s="1"/>
      <c r="SC71" s="1"/>
      <c r="SD71" s="1"/>
      <c r="SE71" s="1"/>
      <c r="SF71" s="1"/>
      <c r="SG71" s="1"/>
      <c r="SH71" s="1"/>
      <c r="SI71" s="1"/>
      <c r="SJ71" s="1"/>
      <c r="SK71" s="1"/>
      <c r="SL71" s="1"/>
      <c r="SM71" s="1"/>
      <c r="SN71" s="1"/>
      <c r="SO71" s="1"/>
      <c r="SP71" s="1"/>
      <c r="SQ71" s="1"/>
      <c r="SR71" s="1"/>
      <c r="SS71" s="1"/>
      <c r="ST71" s="1"/>
      <c r="SU71" s="1"/>
      <c r="SV71" s="1"/>
      <c r="SW71" s="1"/>
      <c r="SX71" s="1"/>
      <c r="SY71" s="1"/>
      <c r="SZ71" s="1"/>
      <c r="TA71" s="1"/>
      <c r="TB71" s="1"/>
      <c r="TC71" s="1"/>
      <c r="TD71" s="1"/>
      <c r="TE71" s="1"/>
      <c r="TF71" s="1"/>
      <c r="TG71" s="1"/>
      <c r="TH71" s="1"/>
      <c r="TI71" s="1"/>
      <c r="TJ71" s="1"/>
      <c r="TK71" s="1"/>
      <c r="TL71" s="1"/>
      <c r="TM71" s="1"/>
      <c r="TN71" s="1"/>
      <c r="TO71" s="1"/>
      <c r="TP71" s="1"/>
      <c r="TQ71" s="1"/>
      <c r="TR71" s="1"/>
      <c r="TS71" s="1"/>
      <c r="TT71" s="1"/>
      <c r="TU71" s="1"/>
      <c r="TV71" s="1"/>
      <c r="TW71" s="1"/>
      <c r="TX71" s="1"/>
      <c r="TY71" s="1"/>
      <c r="TZ71" s="1"/>
      <c r="UA71" s="1"/>
      <c r="UB71" s="1"/>
      <c r="UC71" s="1"/>
      <c r="UD71" s="1"/>
      <c r="UE71" s="1"/>
      <c r="UF71" s="1"/>
      <c r="UG71" s="1"/>
      <c r="UH71" s="1"/>
      <c r="UI71" s="1"/>
      <c r="UJ71" s="1"/>
      <c r="UK71" s="1"/>
      <c r="UL71" s="1"/>
      <c r="UM71" s="1"/>
      <c r="UN71" s="1"/>
      <c r="UO71" s="1"/>
      <c r="UP71" s="1"/>
      <c r="UQ71" s="1"/>
      <c r="UR71" s="1"/>
      <c r="US71" s="1"/>
      <c r="UT71" s="1"/>
      <c r="UU71" s="1"/>
      <c r="UV71" s="1"/>
      <c r="UW71" s="1"/>
      <c r="UX71" s="1"/>
      <c r="UY71" s="1"/>
      <c r="UZ71" s="1"/>
      <c r="VA71" s="1"/>
      <c r="VB71" s="1"/>
      <c r="VC71" s="1"/>
      <c r="VD71" s="1"/>
      <c r="VE71" s="1"/>
      <c r="VF71" s="1"/>
      <c r="VG71" s="1"/>
      <c r="VH71" s="1"/>
      <c r="VI71" s="1"/>
      <c r="VJ71" s="1"/>
      <c r="VK71" s="1"/>
      <c r="VL71" s="1"/>
      <c r="VM71" s="1"/>
      <c r="VN71" s="1"/>
      <c r="VO71" s="1"/>
      <c r="VP71" s="1"/>
      <c r="VQ71" s="1"/>
      <c r="VR71" s="1"/>
      <c r="VS71" s="1"/>
      <c r="VT71" s="1"/>
      <c r="VU71" s="1"/>
      <c r="VV71" s="1"/>
      <c r="VW71" s="1"/>
      <c r="VX71" s="1"/>
      <c r="VY71" s="1"/>
      <c r="VZ71" s="1"/>
      <c r="WA71" s="1"/>
      <c r="WB71" s="1"/>
      <c r="WC71" s="1"/>
      <c r="WD71" s="1"/>
      <c r="WE71" s="1"/>
      <c r="WF71" s="1"/>
      <c r="WG71" s="1"/>
      <c r="WH71" s="1"/>
      <c r="WI71" s="1"/>
      <c r="WJ71" s="1"/>
      <c r="WK71" s="1"/>
      <c r="WL71" s="1"/>
      <c r="WM71" s="1"/>
      <c r="WN71" s="1"/>
      <c r="WO71" s="1"/>
      <c r="WP71" s="1"/>
      <c r="WQ71" s="1"/>
      <c r="WR71" s="1"/>
      <c r="WS71" s="1"/>
      <c r="WT71" s="1"/>
      <c r="WU71" s="1"/>
      <c r="WV71" s="1"/>
      <c r="WW71" s="1"/>
      <c r="WX71" s="1"/>
      <c r="WY71" s="1"/>
      <c r="WZ71" s="1"/>
      <c r="XA71" s="1"/>
      <c r="XB71" s="1"/>
      <c r="XC71" s="1"/>
      <c r="XD71" s="1"/>
      <c r="XE71" s="1"/>
      <c r="XF71" s="1"/>
      <c r="XG71" s="1"/>
      <c r="XH71" s="1"/>
      <c r="XI71" s="1"/>
      <c r="XJ71" s="1"/>
      <c r="XK71" s="1"/>
      <c r="XL71" s="1"/>
      <c r="XM71" s="1"/>
      <c r="XN71" s="1"/>
      <c r="XO71" s="1"/>
      <c r="XP71" s="1"/>
      <c r="XQ71" s="1"/>
      <c r="XR71" s="1"/>
      <c r="XS71" s="1"/>
      <c r="XT71" s="1"/>
      <c r="XU71" s="1"/>
      <c r="XV71" s="1"/>
      <c r="XW71" s="1"/>
      <c r="XX71" s="1"/>
      <c r="XY71" s="1"/>
      <c r="XZ71" s="1"/>
      <c r="YA71" s="1"/>
      <c r="YB71" s="1"/>
      <c r="YC71" s="1"/>
      <c r="YD71" s="1"/>
      <c r="YE71" s="1"/>
      <c r="YF71" s="1"/>
      <c r="YG71" s="1"/>
      <c r="YH71" s="1"/>
      <c r="YI71" s="1"/>
      <c r="YJ71" s="1"/>
      <c r="YK71" s="1"/>
      <c r="YL71" s="1"/>
      <c r="YM71" s="1"/>
      <c r="YN71" s="1"/>
      <c r="YO71" s="1"/>
      <c r="YP71" s="1"/>
      <c r="YQ71" s="1"/>
      <c r="YR71" s="1"/>
      <c r="YS71" s="1"/>
      <c r="YT71" s="1"/>
      <c r="YU71" s="1"/>
      <c r="YV71" s="1"/>
      <c r="YW71" s="1"/>
      <c r="YX71" s="1"/>
      <c r="YY71" s="1"/>
      <c r="YZ71" s="1"/>
      <c r="ZA71" s="1"/>
      <c r="ZB71" s="1"/>
      <c r="ZC71" s="1"/>
      <c r="ZD71" s="1"/>
      <c r="ZE71" s="1"/>
      <c r="ZF71" s="1"/>
      <c r="ZG71" s="1"/>
      <c r="ZH71" s="1"/>
      <c r="ZI71" s="1"/>
      <c r="ZJ71" s="1"/>
      <c r="ZK71" s="1"/>
      <c r="ZL71" s="1"/>
      <c r="ZM71" s="1"/>
      <c r="ZN71" s="1"/>
      <c r="ZO71" s="1"/>
      <c r="ZP71" s="1"/>
      <c r="ZQ71" s="1"/>
      <c r="ZR71" s="1"/>
      <c r="ZS71" s="1"/>
      <c r="ZT71" s="1"/>
      <c r="ZU71" s="1"/>
      <c r="ZV71" s="1"/>
      <c r="ZW71" s="1"/>
      <c r="ZX71" s="1"/>
      <c r="ZY71" s="1"/>
      <c r="ZZ71" s="1"/>
      <c r="AAA71" s="1"/>
      <c r="AAB71" s="1"/>
      <c r="AAC71" s="1"/>
      <c r="AAD71" s="1"/>
      <c r="AAE71" s="1"/>
      <c r="AAF71" s="1"/>
      <c r="AAG71" s="1"/>
      <c r="AAH71" s="1"/>
      <c r="AAI71" s="1"/>
      <c r="AAJ71" s="1"/>
      <c r="AAK71" s="1"/>
      <c r="AAL71" s="1"/>
      <c r="AAM71" s="1"/>
      <c r="AAN71" s="1"/>
      <c r="AAO71" s="1"/>
      <c r="AAP71" s="1"/>
      <c r="AAQ71" s="1"/>
      <c r="AAR71" s="1"/>
      <c r="AAS71" s="1"/>
      <c r="AAT71" s="1"/>
      <c r="AAU71" s="1"/>
      <c r="AAV71" s="1"/>
      <c r="AAW71" s="1"/>
      <c r="AAX71" s="1"/>
      <c r="AAY71" s="1"/>
      <c r="AAZ71" s="1"/>
      <c r="ABA71" s="1"/>
      <c r="ABB71" s="1"/>
      <c r="ABC71" s="1"/>
      <c r="ABD71" s="1"/>
      <c r="ABE71" s="1"/>
      <c r="ABF71" s="1"/>
      <c r="ABG71" s="1"/>
      <c r="ABH71" s="1"/>
      <c r="ABI71" s="1"/>
      <c r="ABJ71" s="1"/>
      <c r="ABK71" s="1"/>
      <c r="ABL71" s="1"/>
      <c r="ABM71" s="1"/>
      <c r="ABN71" s="1"/>
      <c r="ABO71" s="1"/>
      <c r="ABP71" s="1"/>
      <c r="ABQ71" s="1"/>
      <c r="ABR71" s="1"/>
      <c r="ABS71" s="1"/>
      <c r="ABT71" s="1"/>
      <c r="ABU71" s="1"/>
      <c r="ABV71" s="1"/>
      <c r="ABW71" s="1"/>
      <c r="ABX71" s="1"/>
      <c r="ABY71" s="1"/>
      <c r="ABZ71" s="1"/>
      <c r="ACA71" s="1"/>
      <c r="ACB71" s="1"/>
      <c r="ACC71" s="1"/>
      <c r="ACD71" s="1"/>
      <c r="ACE71" s="1"/>
      <c r="ACF71" s="1"/>
      <c r="ACG71" s="1"/>
      <c r="ACH71" s="1"/>
      <c r="ACI71" s="1"/>
      <c r="ACJ71" s="1"/>
      <c r="ACK71" s="1"/>
      <c r="ACL71" s="1"/>
      <c r="ACM71" s="1"/>
      <c r="ACN71" s="1"/>
      <c r="ACO71" s="1"/>
      <c r="ACP71" s="1"/>
      <c r="ACQ71" s="1"/>
      <c r="ACR71" s="1"/>
      <c r="ACS71" s="1"/>
      <c r="ACT71" s="1"/>
      <c r="ACU71" s="1"/>
      <c r="ACV71" s="1"/>
      <c r="ACW71" s="1"/>
      <c r="ACX71" s="1"/>
      <c r="ACY71" s="1"/>
      <c r="ACZ71" s="1"/>
      <c r="ADA71" s="1"/>
      <c r="ADB71" s="1"/>
      <c r="ADC71" s="1"/>
      <c r="ADD71" s="1"/>
      <c r="ADE71" s="1"/>
      <c r="ADF71" s="1"/>
      <c r="ADG71" s="1"/>
      <c r="ADH71" s="1"/>
      <c r="ADI71" s="1"/>
      <c r="ADJ71" s="1"/>
      <c r="ADK71" s="1"/>
      <c r="ADL71" s="1"/>
      <c r="ADM71" s="1"/>
      <c r="ADN71" s="1"/>
      <c r="ADO71" s="1"/>
      <c r="ADP71" s="1"/>
      <c r="ADQ71" s="1"/>
      <c r="ADR71" s="1"/>
      <c r="ADS71" s="1"/>
      <c r="ADT71" s="1"/>
      <c r="ADU71" s="1"/>
      <c r="ADV71" s="1"/>
      <c r="ADW71" s="1"/>
      <c r="ADX71" s="1"/>
      <c r="ADY71" s="1"/>
      <c r="ADZ71" s="1"/>
      <c r="AEA71" s="1"/>
      <c r="AEB71" s="1"/>
      <c r="AEC71" s="1"/>
      <c r="AED71" s="1"/>
      <c r="AEE71" s="1"/>
      <c r="AEF71" s="1"/>
      <c r="AEG71" s="1"/>
      <c r="AEH71" s="1"/>
      <c r="AEI71" s="1"/>
      <c r="AEJ71" s="1"/>
      <c r="AEK71" s="1"/>
      <c r="AEL71" s="1"/>
      <c r="AEM71" s="1"/>
      <c r="AEN71" s="1"/>
      <c r="AEO71" s="1"/>
      <c r="AEP71" s="1"/>
      <c r="AEQ71" s="1"/>
      <c r="AER71" s="1"/>
      <c r="AES71" s="1"/>
      <c r="AET71" s="1"/>
      <c r="AEU71" s="1"/>
      <c r="AEV71" s="1"/>
      <c r="AEW71" s="1"/>
      <c r="AEX71" s="1"/>
      <c r="AEY71" s="1"/>
      <c r="AEZ71" s="1"/>
      <c r="AFA71" s="1"/>
      <c r="AFB71" s="1"/>
      <c r="AFC71" s="1"/>
      <c r="AFD71" s="1"/>
      <c r="AFE71" s="1"/>
      <c r="AFF71" s="1"/>
      <c r="AFG71" s="1"/>
      <c r="AFH71" s="1"/>
      <c r="AFI71" s="1"/>
      <c r="AFJ71" s="1"/>
      <c r="AFK71" s="1"/>
      <c r="AFL71" s="1"/>
      <c r="AFM71" s="1"/>
      <c r="AFN71" s="1"/>
      <c r="AFO71" s="1"/>
      <c r="AFP71" s="1"/>
      <c r="AFQ71" s="1"/>
      <c r="AFR71" s="1"/>
      <c r="AFS71" s="1"/>
      <c r="AFT71" s="1"/>
      <c r="AFU71" s="1"/>
      <c r="AFV71" s="1"/>
      <c r="AFW71" s="1"/>
      <c r="AFX71" s="1"/>
      <c r="AFY71" s="1"/>
      <c r="AFZ71" s="1"/>
      <c r="AGA71" s="1"/>
      <c r="AGB71" s="1"/>
      <c r="AGC71" s="1"/>
      <c r="AGD71" s="1"/>
      <c r="AGE71" s="1"/>
      <c r="AGF71" s="1"/>
      <c r="AGG71" s="1"/>
      <c r="AGH71" s="1"/>
      <c r="AGI71" s="1"/>
      <c r="AGJ71" s="1"/>
      <c r="AGK71" s="1"/>
      <c r="AGL71" s="1"/>
      <c r="AGM71" s="1"/>
      <c r="AGN71" s="1"/>
      <c r="AGO71" s="1"/>
      <c r="AGP71" s="1"/>
      <c r="AGQ71" s="1"/>
      <c r="AGR71" s="1"/>
      <c r="AGS71" s="1"/>
      <c r="AGT71" s="1"/>
      <c r="AGU71" s="1"/>
      <c r="AGV71" s="1"/>
      <c r="AGW71" s="1"/>
      <c r="AGX71" s="1"/>
      <c r="AGY71" s="1"/>
      <c r="AGZ71" s="1"/>
      <c r="AHA71" s="1"/>
      <c r="AHB71" s="1"/>
      <c r="AHC71" s="1"/>
      <c r="AHD71" s="1"/>
      <c r="AHE71" s="1"/>
      <c r="AHF71" s="1"/>
      <c r="AHG71" s="1"/>
      <c r="AHH71" s="1"/>
      <c r="AHI71" s="1"/>
      <c r="AHJ71" s="1"/>
      <c r="AHK71" s="1"/>
      <c r="AHL71" s="1"/>
      <c r="AHM71" s="1"/>
      <c r="AHN71" s="1"/>
      <c r="AHO71" s="1"/>
      <c r="AHP71" s="1"/>
      <c r="AHQ71" s="1"/>
      <c r="AHR71" s="1"/>
      <c r="AHS71" s="1"/>
      <c r="AHT71" s="1"/>
      <c r="AHU71" s="1"/>
      <c r="AHV71" s="1"/>
      <c r="AHW71" s="1"/>
      <c r="AHX71" s="1"/>
      <c r="AHY71" s="1"/>
      <c r="AHZ71" s="1"/>
      <c r="AIA71" s="1"/>
      <c r="AIB71" s="1"/>
      <c r="AIC71" s="1"/>
      <c r="AID71" s="1"/>
      <c r="AIE71" s="1"/>
      <c r="AIF71" s="1"/>
      <c r="AIG71" s="1"/>
      <c r="AIH71" s="1"/>
      <c r="AII71" s="1"/>
      <c r="AIJ71" s="1"/>
      <c r="AIK71" s="1"/>
      <c r="AIL71" s="1"/>
      <c r="AIM71" s="1"/>
      <c r="AIN71" s="1"/>
      <c r="AIO71" s="1"/>
      <c r="AIP71" s="1"/>
      <c r="AIQ71" s="1"/>
      <c r="AIR71" s="1"/>
      <c r="AIS71" s="1"/>
      <c r="AIT71" s="1"/>
      <c r="AIU71" s="1"/>
      <c r="AIV71" s="1"/>
      <c r="AIW71" s="1"/>
      <c r="AIX71" s="1"/>
      <c r="AIY71" s="1"/>
      <c r="AIZ71" s="1"/>
      <c r="AJA71" s="1"/>
      <c r="AJB71" s="1"/>
      <c r="AJC71" s="1"/>
      <c r="AJD71" s="1"/>
      <c r="AJE71" s="1"/>
      <c r="AJF71" s="1"/>
      <c r="AJG71" s="1"/>
      <c r="AJH71" s="1"/>
      <c r="AJI71" s="1"/>
      <c r="AJJ71" s="1"/>
      <c r="AJK71" s="1"/>
      <c r="AJL71" s="1"/>
      <c r="AJM71" s="1"/>
      <c r="AJN71" s="1"/>
      <c r="AJO71" s="1"/>
      <c r="AJP71" s="1"/>
      <c r="AJQ71" s="1"/>
      <c r="AJR71" s="1"/>
      <c r="AJS71" s="1"/>
      <c r="AJT71" s="1"/>
      <c r="AJU71" s="1"/>
      <c r="AJV71" s="1"/>
      <c r="AJW71" s="1"/>
      <c r="AJX71" s="1"/>
      <c r="AJY71" s="1"/>
      <c r="AJZ71" s="1"/>
      <c r="AKA71" s="1"/>
      <c r="AKB71" s="1"/>
      <c r="AKC71" s="1"/>
      <c r="AKD71" s="1"/>
      <c r="AKE71" s="1"/>
      <c r="AKF71" s="1"/>
      <c r="AKG71" s="1"/>
      <c r="AKH71" s="1"/>
      <c r="AKI71" s="1"/>
      <c r="AKJ71" s="1"/>
      <c r="AKK71" s="1"/>
      <c r="AKL71" s="1"/>
      <c r="AKM71" s="1"/>
      <c r="AKN71" s="1"/>
      <c r="AKO71" s="1"/>
      <c r="AKP71" s="1"/>
      <c r="AKQ71" s="1"/>
      <c r="AKR71" s="1"/>
      <c r="AKS71" s="1"/>
      <c r="AKT71" s="1"/>
      <c r="AKU71" s="1"/>
      <c r="AKV71" s="1"/>
      <c r="AKW71" s="1"/>
      <c r="AKX71" s="1"/>
      <c r="AKY71" s="1"/>
      <c r="AKZ71" s="1"/>
      <c r="ALA71" s="1"/>
      <c r="ALB71" s="1"/>
      <c r="ALC71" s="1"/>
      <c r="ALD71" s="1"/>
      <c r="ALE71" s="1"/>
      <c r="ALF71" s="1"/>
      <c r="ALG71" s="1"/>
      <c r="ALH71" s="1"/>
      <c r="ALI71" s="1"/>
      <c r="ALJ71" s="1"/>
      <c r="ALK71" s="1"/>
      <c r="ALL71" s="1"/>
      <c r="ALM71" s="1"/>
      <c r="ALN71" s="1"/>
      <c r="ALO71" s="1"/>
      <c r="ALP71" s="1"/>
      <c r="ALQ71" s="1"/>
      <c r="ALR71" s="1"/>
      <c r="ALS71" s="1"/>
      <c r="ALT71" s="1"/>
      <c r="ALU71" s="1"/>
      <c r="ALV71" s="1"/>
      <c r="ALW71" s="1"/>
      <c r="ALX71" s="1"/>
      <c r="ALY71" s="1"/>
      <c r="ALZ71" s="1"/>
      <c r="AMA71" s="1"/>
      <c r="AMB71" s="1"/>
      <c r="AMC71" s="1"/>
      <c r="AMD71" s="1"/>
      <c r="AME71" s="1"/>
      <c r="AMF71" s="1"/>
      <c r="AMG71" s="1"/>
      <c r="AMH71" s="1"/>
      <c r="AMI71" s="1"/>
      <c r="AMJ71" s="1"/>
      <c r="AMK71" s="1"/>
      <c r="AML71" s="1"/>
      <c r="AMM71" s="1"/>
      <c r="AMN71" s="1"/>
      <c r="AMO71" s="1"/>
      <c r="AMP71" s="1"/>
      <c r="AMQ71" s="1"/>
      <c r="AMR71" s="1"/>
      <c r="AMS71" s="1"/>
      <c r="AMT71" s="1"/>
      <c r="AMU71" s="1"/>
      <c r="AMV71" s="1"/>
      <c r="AMW71" s="1"/>
      <c r="AMX71" s="1"/>
      <c r="AMY71" s="1"/>
      <c r="AMZ71" s="1"/>
      <c r="ANA71" s="1"/>
      <c r="ANB71" s="1"/>
      <c r="ANC71" s="1"/>
      <c r="AND71" s="1"/>
      <c r="ANE71" s="1"/>
      <c r="ANF71" s="1"/>
      <c r="ANG71" s="1"/>
      <c r="ANH71" s="1"/>
      <c r="ANI71" s="1"/>
      <c r="ANJ71" s="1"/>
      <c r="ANK71" s="1"/>
      <c r="ANL71" s="1"/>
      <c r="ANM71" s="1"/>
      <c r="ANN71" s="1"/>
      <c r="ANO71" s="1"/>
      <c r="ANP71" s="1"/>
      <c r="ANQ71" s="1"/>
      <c r="ANR71" s="1"/>
      <c r="ANS71" s="1"/>
      <c r="ANT71" s="1"/>
      <c r="ANU71" s="1"/>
      <c r="ANV71" s="1"/>
      <c r="ANW71" s="1"/>
      <c r="ANX71" s="1"/>
      <c r="ANY71" s="1"/>
      <c r="ANZ71" s="1"/>
      <c r="AOA71" s="1"/>
      <c r="AOB71" s="1"/>
      <c r="AOC71" s="1"/>
      <c r="AOD71" s="1"/>
      <c r="AOE71" s="1"/>
      <c r="AOF71" s="1"/>
      <c r="AOG71" s="1"/>
      <c r="AOH71" s="1"/>
      <c r="AOI71" s="1"/>
      <c r="AOJ71" s="1"/>
      <c r="AOK71" s="1"/>
      <c r="AOL71" s="1"/>
      <c r="AOM71" s="1"/>
      <c r="AON71" s="1"/>
      <c r="AOO71" s="1"/>
      <c r="AOP71" s="1"/>
      <c r="AOQ71" s="1"/>
      <c r="AOR71" s="1"/>
      <c r="AOS71" s="1"/>
      <c r="AOT71" s="1"/>
      <c r="AOU71" s="1"/>
      <c r="AOV71" s="1"/>
      <c r="AOW71" s="1"/>
      <c r="AOX71" s="1"/>
      <c r="AOY71" s="1"/>
      <c r="AOZ71" s="1"/>
      <c r="APA71" s="1"/>
      <c r="APB71" s="1"/>
      <c r="APC71" s="1"/>
      <c r="APD71" s="1"/>
      <c r="APE71" s="1"/>
      <c r="APF71" s="1"/>
      <c r="APG71" s="1"/>
      <c r="APH71" s="1"/>
      <c r="API71" s="1"/>
      <c r="APJ71" s="1"/>
      <c r="APK71" s="1"/>
      <c r="APL71" s="1"/>
      <c r="APM71" s="1"/>
      <c r="APN71" s="1"/>
      <c r="APO71" s="1"/>
      <c r="APP71" s="1"/>
      <c r="APQ71" s="1"/>
      <c r="APR71" s="1"/>
      <c r="APS71" s="1"/>
      <c r="APT71" s="1"/>
      <c r="APU71" s="1"/>
      <c r="APV71" s="1"/>
      <c r="APW71" s="1"/>
      <c r="APX71" s="1"/>
      <c r="APY71" s="1"/>
      <c r="APZ71" s="1"/>
      <c r="AQA71" s="1"/>
      <c r="AQB71" s="1"/>
      <c r="AQC71" s="1"/>
      <c r="AQD71" s="1"/>
      <c r="AQE71" s="1"/>
      <c r="AQF71" s="1"/>
      <c r="AQG71" s="1"/>
      <c r="AQH71" s="1"/>
      <c r="AQI71" s="1"/>
      <c r="AQJ71" s="1"/>
      <c r="AQK71" s="1"/>
      <c r="AQL71" s="1"/>
      <c r="AQM71" s="1"/>
      <c r="AQN71" s="1"/>
      <c r="AQO71" s="1"/>
      <c r="AQP71" s="1"/>
      <c r="AQQ71" s="1"/>
      <c r="AQR71" s="1"/>
      <c r="AQS71" s="1"/>
      <c r="AQT71" s="1"/>
      <c r="AQU71" s="1"/>
      <c r="AQV71" s="1"/>
      <c r="AQW71" s="1"/>
      <c r="AQX71" s="1"/>
      <c r="AQY71" s="1"/>
      <c r="AQZ71" s="1"/>
      <c r="ARA71" s="1"/>
      <c r="ARB71" s="1"/>
      <c r="ARC71" s="1"/>
      <c r="ARD71" s="1"/>
      <c r="ARE71" s="1"/>
      <c r="ARF71" s="1"/>
      <c r="ARG71" s="1"/>
      <c r="ARH71" s="1"/>
      <c r="ARI71" s="1"/>
      <c r="ARJ71" s="1"/>
      <c r="ARK71" s="1"/>
      <c r="ARL71" s="1"/>
      <c r="ARM71" s="1"/>
      <c r="ARN71" s="1"/>
      <c r="ARO71" s="1"/>
      <c r="ARP71" s="1"/>
      <c r="ARQ71" s="1"/>
      <c r="ARR71" s="1"/>
      <c r="ARS71" s="1"/>
      <c r="ART71" s="1"/>
      <c r="ARU71" s="1"/>
      <c r="ARV71" s="1"/>
      <c r="ARW71" s="1"/>
      <c r="ARX71" s="1"/>
      <c r="ARY71" s="1"/>
      <c r="ARZ71" s="1"/>
      <c r="ASA71" s="1"/>
      <c r="ASB71" s="1"/>
      <c r="ASC71" s="1"/>
      <c r="ASD71" s="1"/>
      <c r="ASE71" s="1"/>
      <c r="ASF71" s="1"/>
      <c r="ASG71" s="1"/>
      <c r="ASH71" s="1"/>
      <c r="ASI71" s="1"/>
      <c r="ASJ71" s="1"/>
      <c r="ASK71" s="1"/>
      <c r="ASL71" s="1"/>
      <c r="ASM71" s="1"/>
      <c r="ASN71" s="1"/>
      <c r="ASO71" s="1"/>
      <c r="ASP71" s="1"/>
      <c r="ASQ71" s="1"/>
      <c r="ASR71" s="1"/>
      <c r="ASS71" s="1"/>
      <c r="AST71" s="1"/>
      <c r="ASU71" s="1"/>
      <c r="ASV71" s="1"/>
      <c r="ASW71" s="1"/>
      <c r="ASX71" s="1"/>
      <c r="ASY71" s="1"/>
      <c r="ASZ71" s="1"/>
      <c r="ATA71" s="1"/>
      <c r="ATB71" s="1"/>
      <c r="ATC71" s="1"/>
      <c r="ATD71" s="1"/>
      <c r="ATE71" s="1"/>
      <c r="ATF71" s="1"/>
      <c r="ATG71" s="1"/>
      <c r="ATH71" s="1"/>
      <c r="ATI71" s="1"/>
      <c r="ATJ71" s="1"/>
      <c r="ATK71" s="1"/>
      <c r="ATL71" s="1"/>
      <c r="ATM71" s="1"/>
      <c r="ATN71" s="1"/>
      <c r="ATO71" s="1"/>
      <c r="ATP71" s="1"/>
      <c r="ATQ71" s="1"/>
      <c r="ATR71" s="1"/>
      <c r="ATS71" s="1"/>
      <c r="ATT71" s="1"/>
      <c r="ATU71" s="1"/>
      <c r="ATV71" s="1"/>
      <c r="ATW71" s="1"/>
      <c r="ATX71" s="1"/>
      <c r="ATY71" s="1"/>
      <c r="ATZ71" s="1"/>
      <c r="AUA71" s="1"/>
      <c r="AUB71" s="1"/>
      <c r="AUC71" s="1"/>
      <c r="AUD71" s="1"/>
      <c r="AUE71" s="1"/>
      <c r="AUF71" s="1"/>
      <c r="AUG71" s="1"/>
      <c r="AUH71" s="1"/>
      <c r="AUI71" s="1"/>
      <c r="AUJ71" s="1"/>
      <c r="AUK71" s="1"/>
      <c r="AUL71" s="1"/>
      <c r="AUM71" s="1"/>
      <c r="AUN71" s="1"/>
      <c r="AUO71" s="1"/>
      <c r="AUP71" s="1"/>
      <c r="AUQ71" s="1"/>
      <c r="AUR71" s="1"/>
      <c r="AUS71" s="1"/>
      <c r="AUT71" s="1"/>
      <c r="AUU71" s="1"/>
      <c r="AUV71" s="1"/>
      <c r="AUW71" s="1"/>
      <c r="AUX71" s="1"/>
      <c r="AUY71" s="1"/>
      <c r="AUZ71" s="1"/>
      <c r="AVA71" s="1"/>
      <c r="AVB71" s="1"/>
      <c r="AVC71" s="1"/>
      <c r="AVD71" s="1"/>
      <c r="AVE71" s="1"/>
      <c r="AVF71" s="1"/>
      <c r="AVG71" s="1"/>
      <c r="AVH71" s="1"/>
      <c r="AVI71" s="1"/>
      <c r="AVJ71" s="1"/>
      <c r="AVK71" s="1"/>
      <c r="AVL71" s="1"/>
      <c r="AVM71" s="1"/>
      <c r="AVN71" s="1"/>
      <c r="AVO71" s="1"/>
      <c r="AVP71" s="1"/>
      <c r="AVQ71" s="1"/>
      <c r="AVR71" s="1"/>
      <c r="AVS71" s="1"/>
      <c r="AVT71" s="1"/>
      <c r="AVU71" s="1"/>
      <c r="AVV71" s="1"/>
      <c r="AVW71" s="1"/>
      <c r="AVX71" s="1"/>
      <c r="AVY71" s="1"/>
      <c r="AVZ71" s="1"/>
      <c r="AWA71" s="1"/>
      <c r="AWB71" s="1"/>
      <c r="AWC71" s="1"/>
      <c r="AWD71" s="1"/>
      <c r="AWE71" s="1"/>
      <c r="AWF71" s="1"/>
      <c r="AWG71" s="1"/>
      <c r="AWH71" s="1"/>
      <c r="AWI71" s="1"/>
      <c r="AWJ71" s="1"/>
      <c r="AWK71" s="1"/>
      <c r="AWL71" s="1"/>
      <c r="AWM71" s="1"/>
      <c r="AWN71" s="1"/>
      <c r="AWO71" s="1"/>
      <c r="AWP71" s="1"/>
      <c r="AWQ71" s="1"/>
      <c r="AWR71" s="1"/>
      <c r="AWS71" s="1"/>
      <c r="AWT71" s="1"/>
      <c r="AWU71" s="1"/>
      <c r="AWV71" s="1"/>
      <c r="AWW71" s="1"/>
      <c r="AWX71" s="1"/>
      <c r="AWY71" s="1"/>
      <c r="AWZ71" s="1"/>
      <c r="AXA71" s="1"/>
      <c r="AXB71" s="1"/>
      <c r="AXC71" s="1"/>
      <c r="AXD71" s="1"/>
      <c r="AXE71" s="1"/>
      <c r="AXF71" s="1"/>
      <c r="AXG71" s="1"/>
      <c r="AXH71" s="1"/>
      <c r="AXI71" s="1"/>
      <c r="AXJ71" s="1"/>
      <c r="AXK71" s="1"/>
      <c r="AXL71" s="1"/>
      <c r="AXM71" s="1"/>
      <c r="AXN71" s="1"/>
      <c r="AXO71" s="1"/>
      <c r="AXP71" s="1"/>
      <c r="AXQ71" s="1"/>
      <c r="AXR71" s="1"/>
      <c r="AXS71" s="1"/>
      <c r="AXT71" s="1"/>
      <c r="AXU71" s="1"/>
      <c r="AXV71" s="1"/>
      <c r="AXW71" s="1"/>
      <c r="AXX71" s="1"/>
      <c r="AXY71" s="1"/>
      <c r="AXZ71" s="1"/>
      <c r="AYA71" s="1"/>
      <c r="AYB71" s="1"/>
      <c r="AYC71" s="1"/>
      <c r="AYD71" s="1"/>
      <c r="AYE71" s="1"/>
      <c r="AYF71" s="1"/>
      <c r="AYG71" s="1"/>
      <c r="AYH71" s="1"/>
      <c r="AYI71" s="1"/>
      <c r="AYJ71" s="1"/>
      <c r="AYK71" s="1"/>
      <c r="AYL71" s="1"/>
      <c r="AYM71" s="1"/>
      <c r="AYN71" s="1"/>
      <c r="AYO71" s="1"/>
      <c r="AYP71" s="1"/>
      <c r="AYQ71" s="1"/>
      <c r="AYR71" s="1"/>
      <c r="AYS71" s="1"/>
      <c r="AYT71" s="1"/>
      <c r="AYU71" s="1"/>
      <c r="AYV71" s="1"/>
      <c r="AYW71" s="1"/>
      <c r="AYX71" s="1"/>
      <c r="AYY71" s="1"/>
      <c r="AYZ71" s="1"/>
      <c r="AZA71" s="1"/>
      <c r="AZB71" s="1"/>
      <c r="AZC71" s="1"/>
      <c r="AZD71" s="1"/>
      <c r="AZE71" s="1"/>
      <c r="AZF71" s="1"/>
      <c r="AZG71" s="1"/>
      <c r="AZH71" s="1"/>
      <c r="AZI71" s="1"/>
      <c r="AZJ71" s="1"/>
      <c r="AZK71" s="1"/>
      <c r="AZL71" s="1"/>
      <c r="AZM71" s="1"/>
      <c r="AZN71" s="1"/>
      <c r="AZO71" s="1"/>
      <c r="AZP71" s="1"/>
      <c r="AZQ71" s="1"/>
      <c r="AZR71" s="1"/>
      <c r="AZS71" s="1"/>
      <c r="AZT71" s="1"/>
      <c r="AZU71" s="1"/>
      <c r="AZV71" s="1"/>
      <c r="AZW71" s="1"/>
      <c r="AZX71" s="1"/>
      <c r="AZY71" s="1"/>
      <c r="AZZ71" s="1"/>
      <c r="BAA71" s="1"/>
      <c r="BAB71" s="1"/>
      <c r="BAC71" s="1"/>
      <c r="BAD71" s="1"/>
      <c r="BAE71" s="1"/>
      <c r="BAF71" s="1"/>
      <c r="BAG71" s="1"/>
      <c r="BAH71" s="1"/>
      <c r="BAI71" s="1"/>
      <c r="BAJ71" s="1"/>
      <c r="BAK71" s="1"/>
      <c r="BAL71" s="1"/>
      <c r="BAM71" s="1"/>
      <c r="BAN71" s="1"/>
      <c r="BAO71" s="1"/>
      <c r="BAP71" s="1"/>
      <c r="BAQ71" s="1"/>
      <c r="BAR71" s="1"/>
      <c r="BAS71" s="1"/>
      <c r="BAT71" s="1"/>
      <c r="BAU71" s="1"/>
      <c r="BAV71" s="1"/>
      <c r="BAW71" s="1"/>
      <c r="BAX71" s="1"/>
      <c r="BAY71" s="1"/>
      <c r="BAZ71" s="1"/>
      <c r="BBA71" s="1"/>
      <c r="BBB71" s="1"/>
      <c r="BBC71" s="1"/>
      <c r="BBD71" s="1"/>
      <c r="BBE71" s="1"/>
      <c r="BBF71" s="1"/>
      <c r="BBG71" s="1"/>
      <c r="BBH71" s="1"/>
      <c r="BBI71" s="1"/>
      <c r="BBJ71" s="1"/>
      <c r="BBK71" s="1"/>
      <c r="BBL71" s="1"/>
      <c r="BBM71" s="1"/>
      <c r="BBN71" s="1"/>
      <c r="BBO71" s="1"/>
      <c r="BBP71" s="1"/>
      <c r="BBQ71" s="1"/>
      <c r="BBR71" s="1"/>
      <c r="BBS71" s="1"/>
      <c r="BBT71" s="1"/>
      <c r="BBU71" s="1"/>
      <c r="BBV71" s="1"/>
      <c r="BBW71" s="1"/>
      <c r="BBX71" s="1"/>
      <c r="BBY71" s="1"/>
      <c r="BBZ71" s="1"/>
      <c r="BCA71" s="1"/>
      <c r="BCB71" s="1"/>
      <c r="BCC71" s="1"/>
      <c r="BCD71" s="1"/>
      <c r="BCE71" s="1"/>
      <c r="BCF71" s="1"/>
      <c r="BCG71" s="1"/>
      <c r="BCH71" s="1"/>
      <c r="BCI71" s="1"/>
      <c r="BCJ71" s="1"/>
      <c r="BCK71" s="1"/>
      <c r="BCL71" s="1"/>
      <c r="BCM71" s="1"/>
      <c r="BCN71" s="1"/>
      <c r="BCO71" s="1"/>
      <c r="BCP71" s="1"/>
      <c r="BCQ71" s="1"/>
      <c r="BCR71" s="1"/>
      <c r="BCS71" s="1"/>
      <c r="BCT71" s="1"/>
      <c r="BCU71" s="1"/>
      <c r="BCV71" s="1"/>
      <c r="BCW71" s="1"/>
      <c r="BCX71" s="1"/>
      <c r="BCY71" s="1"/>
      <c r="BCZ71" s="1"/>
      <c r="BDA71" s="1"/>
      <c r="BDB71" s="1"/>
      <c r="BDC71" s="1"/>
      <c r="BDD71" s="1"/>
      <c r="BDE71" s="1"/>
      <c r="BDF71" s="1"/>
      <c r="BDG71" s="1"/>
      <c r="BDH71" s="1"/>
      <c r="BDI71" s="1"/>
      <c r="BDJ71" s="1"/>
      <c r="BDK71" s="1"/>
      <c r="BDL71" s="1"/>
      <c r="BDM71" s="1"/>
      <c r="BDN71" s="1"/>
      <c r="BDO71" s="1"/>
      <c r="BDP71" s="1"/>
      <c r="BDQ71" s="1"/>
      <c r="BDR71" s="1"/>
      <c r="BDS71" s="1"/>
      <c r="BDT71" s="1"/>
      <c r="BDU71" s="1"/>
      <c r="BDV71" s="1"/>
      <c r="BDW71" s="1"/>
      <c r="BDX71" s="1"/>
      <c r="BDY71" s="1"/>
      <c r="BDZ71" s="1"/>
      <c r="BEA71" s="1"/>
      <c r="BEB71" s="1"/>
      <c r="BEC71" s="1"/>
      <c r="BED71" s="1"/>
      <c r="BEE71" s="1"/>
      <c r="BEF71" s="1"/>
      <c r="BEG71" s="1"/>
      <c r="BEH71" s="1"/>
      <c r="BEI71" s="1"/>
      <c r="BEJ71" s="1"/>
      <c r="BEK71" s="1"/>
      <c r="BEL71" s="1"/>
      <c r="BEM71" s="1"/>
      <c r="BEN71" s="1"/>
      <c r="BEO71" s="1"/>
      <c r="BEP71" s="1"/>
      <c r="BEQ71" s="1"/>
      <c r="BER71" s="1"/>
      <c r="BES71" s="1"/>
      <c r="BET71" s="1"/>
      <c r="BEU71" s="1"/>
      <c r="BEV71" s="1"/>
      <c r="BEW71" s="1"/>
      <c r="BEX71" s="1"/>
      <c r="BEY71" s="1"/>
      <c r="BEZ71" s="1"/>
      <c r="BFA71" s="1"/>
      <c r="BFB71" s="1"/>
      <c r="BFC71" s="1"/>
      <c r="BFD71" s="1"/>
      <c r="BFE71" s="1"/>
      <c r="BFF71" s="1"/>
      <c r="BFG71" s="1"/>
      <c r="BFH71" s="1"/>
      <c r="BFI71" s="1"/>
      <c r="BFJ71" s="1"/>
      <c r="BFK71" s="1"/>
      <c r="BFL71" s="1"/>
      <c r="BFM71" s="1"/>
      <c r="BFN71" s="1"/>
      <c r="BFO71" s="1"/>
      <c r="BFP71" s="1"/>
      <c r="BFQ71" s="1"/>
      <c r="BFR71" s="1"/>
      <c r="BFS71" s="1"/>
      <c r="BFT71" s="1"/>
      <c r="BFU71" s="1"/>
      <c r="BFV71" s="1"/>
      <c r="BFW71" s="1"/>
      <c r="BFX71" s="1"/>
      <c r="BFY71" s="1"/>
      <c r="BFZ71" s="1"/>
      <c r="BGA71" s="1"/>
      <c r="BGB71" s="1"/>
      <c r="BGC71" s="1"/>
      <c r="BGD71" s="1"/>
      <c r="BGE71" s="1"/>
      <c r="BGF71" s="1"/>
      <c r="BGG71" s="1"/>
      <c r="BGH71" s="1"/>
      <c r="BGI71" s="1"/>
      <c r="BGJ71" s="1"/>
      <c r="BGK71" s="1"/>
      <c r="BGL71" s="1"/>
      <c r="BGM71" s="1"/>
      <c r="BGN71" s="1"/>
      <c r="BGO71" s="1"/>
      <c r="BGP71" s="1"/>
      <c r="BGQ71" s="1"/>
      <c r="BGR71" s="1"/>
      <c r="BGS71" s="1"/>
      <c r="BGT71" s="1"/>
      <c r="BGU71" s="1"/>
      <c r="BGV71" s="1"/>
      <c r="BGW71" s="1"/>
      <c r="BGX71" s="1"/>
      <c r="BGY71" s="1"/>
      <c r="BGZ71" s="1"/>
      <c r="BHA71" s="1"/>
      <c r="BHB71" s="1"/>
      <c r="BHC71" s="1"/>
      <c r="BHD71" s="1"/>
      <c r="BHE71" s="1"/>
      <c r="BHF71" s="1"/>
      <c r="BHG71" s="1"/>
      <c r="BHH71" s="1"/>
      <c r="BHI71" s="1"/>
      <c r="BHJ71" s="1"/>
      <c r="BHK71" s="1"/>
      <c r="BHL71" s="1"/>
      <c r="BHM71" s="1"/>
      <c r="BHN71" s="1"/>
      <c r="BHO71" s="1"/>
      <c r="BHP71" s="1"/>
      <c r="BHQ71" s="1"/>
      <c r="BHR71" s="1"/>
      <c r="BHS71" s="1"/>
      <c r="BHT71" s="1"/>
      <c r="BHU71" s="1"/>
      <c r="BHV71" s="1"/>
      <c r="BHW71" s="1"/>
      <c r="BHX71" s="1"/>
    </row>
    <row r="72" spans="1:1584" s="4" customFormat="1">
      <c r="A72" s="15" t="s">
        <v>176</v>
      </c>
      <c r="B72" s="15"/>
      <c r="C72" s="6"/>
      <c r="D72" s="6"/>
      <c r="E72" s="6"/>
      <c r="F72" s="16">
        <f>F69*R72</f>
        <v>5593.8016255864704</v>
      </c>
      <c r="G72" s="13">
        <v>9.5</v>
      </c>
      <c r="H72" s="16">
        <f t="shared" ref="H72:H76" si="18">F72*G72</f>
        <v>53141.115443071401</v>
      </c>
      <c r="I72" s="6"/>
      <c r="J72" s="6"/>
      <c r="K72" s="6"/>
      <c r="L72" s="6"/>
      <c r="M72" s="6"/>
      <c r="N72" s="23"/>
      <c r="O72" s="24"/>
      <c r="P72" s="6"/>
      <c r="Q72" s="251"/>
      <c r="R72" s="189">
        <f>X3</f>
        <v>0.57490253089275101</v>
      </c>
      <c r="S72" s="9">
        <f>S69*R72</f>
        <v>1615735.1053988</v>
      </c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</row>
    <row r="73" spans="1:1584" s="1" customFormat="1">
      <c r="A73" s="15" t="s">
        <v>177</v>
      </c>
      <c r="B73" s="15"/>
      <c r="C73" s="6"/>
      <c r="D73" s="6"/>
      <c r="E73" s="6"/>
      <c r="F73" s="16">
        <f>F69*R73</f>
        <v>857.28760545386501</v>
      </c>
      <c r="G73" s="13">
        <v>9.5</v>
      </c>
      <c r="H73" s="16">
        <f t="shared" si="18"/>
        <v>8144.2322518117198</v>
      </c>
      <c r="I73" s="6"/>
      <c r="J73" s="6"/>
      <c r="K73" s="6"/>
      <c r="L73" s="6"/>
      <c r="M73" s="6"/>
      <c r="N73" s="23"/>
      <c r="O73" s="24"/>
      <c r="P73" s="6"/>
      <c r="Q73" s="24"/>
      <c r="R73" s="189">
        <f>X6</f>
        <v>8.8107667569770301E-2</v>
      </c>
      <c r="S73" s="9">
        <f>S69*R73</f>
        <v>247622.23837529501</v>
      </c>
    </row>
    <row r="74" spans="1:1584" s="4" customFormat="1">
      <c r="A74" s="15" t="s">
        <v>178</v>
      </c>
      <c r="B74" s="15"/>
      <c r="C74" s="6"/>
      <c r="D74" s="6"/>
      <c r="E74" s="6"/>
      <c r="F74" s="16">
        <f>F69*R74</f>
        <v>1425.0263221656901</v>
      </c>
      <c r="G74" s="13">
        <v>9.5</v>
      </c>
      <c r="H74" s="16">
        <f t="shared" si="18"/>
        <v>13537.750060574101</v>
      </c>
      <c r="I74" s="6"/>
      <c r="J74" s="6"/>
      <c r="K74" s="6"/>
      <c r="L74" s="6"/>
      <c r="M74" s="16"/>
      <c r="N74" s="23"/>
      <c r="O74" s="24"/>
      <c r="P74" s="6"/>
      <c r="Q74" s="24"/>
      <c r="R74" s="189">
        <f>X4</f>
        <v>0.146456970417851</v>
      </c>
      <c r="S74" s="9">
        <f>S69*R74</f>
        <v>411610.06573933503</v>
      </c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</row>
    <row r="75" spans="1:1584" s="4" customFormat="1">
      <c r="A75" s="15" t="s">
        <v>179</v>
      </c>
      <c r="B75" s="15"/>
      <c r="C75" s="6"/>
      <c r="D75" s="6"/>
      <c r="E75" s="6"/>
      <c r="F75" s="16">
        <f>F69*R75</f>
        <v>1318.0796933853201</v>
      </c>
      <c r="G75" s="13">
        <v>9.5</v>
      </c>
      <c r="H75" s="16">
        <f t="shared" si="18"/>
        <v>12521.7570871605</v>
      </c>
      <c r="I75" s="6"/>
      <c r="J75" s="6"/>
      <c r="K75" s="6"/>
      <c r="L75" s="6"/>
      <c r="M75" s="6"/>
      <c r="N75" s="23"/>
      <c r="O75" s="24"/>
      <c r="P75" s="6"/>
      <c r="Q75" s="24"/>
      <c r="R75" s="189">
        <f>X5</f>
        <v>0.135465538888522</v>
      </c>
      <c r="S75" s="9">
        <f>S69*R75</f>
        <v>380719.19150201598</v>
      </c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</row>
    <row r="76" spans="1:1584" s="4" customFormat="1">
      <c r="A76" s="15" t="s">
        <v>180</v>
      </c>
      <c r="B76" s="15"/>
      <c r="C76" s="6"/>
      <c r="D76" s="6"/>
      <c r="E76" s="6"/>
      <c r="F76" s="16">
        <f>F69*R76</f>
        <v>535.80475340866496</v>
      </c>
      <c r="G76" s="13">
        <v>9.5</v>
      </c>
      <c r="H76" s="16">
        <f t="shared" si="18"/>
        <v>5090.1451573823197</v>
      </c>
      <c r="I76" s="6"/>
      <c r="J76" s="6"/>
      <c r="K76" s="6"/>
      <c r="L76" s="6"/>
      <c r="M76" s="6"/>
      <c r="N76" s="23"/>
      <c r="O76" s="24"/>
      <c r="P76" s="6"/>
      <c r="Q76" s="24"/>
      <c r="R76" s="189">
        <f>X7</f>
        <v>5.5067292231106402E-2</v>
      </c>
      <c r="S76" s="9">
        <f>S69*R76</f>
        <v>154763.898984559</v>
      </c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</row>
    <row r="77" spans="1:1584" s="4" customFormat="1">
      <c r="A77" s="15"/>
      <c r="B77" s="15"/>
      <c r="C77" s="6"/>
      <c r="D77" s="6"/>
      <c r="E77" s="6"/>
      <c r="F77" s="6"/>
      <c r="G77" s="13"/>
      <c r="H77" s="16"/>
      <c r="I77" s="6"/>
      <c r="J77" s="6"/>
      <c r="K77" s="6"/>
      <c r="L77" s="6"/>
      <c r="M77" s="6"/>
      <c r="N77" s="23"/>
      <c r="O77" s="24"/>
      <c r="P77" s="6"/>
      <c r="Q77" s="24"/>
      <c r="R77" s="6"/>
      <c r="S77" s="9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</row>
    <row r="78" spans="1:1584" s="4" customFormat="1">
      <c r="A78" s="15"/>
      <c r="B78" s="15"/>
      <c r="C78" s="6"/>
      <c r="D78" s="6"/>
      <c r="E78" s="6"/>
      <c r="F78" s="6"/>
      <c r="G78" s="13"/>
      <c r="H78" s="16"/>
      <c r="I78" s="6"/>
      <c r="J78" s="6"/>
      <c r="K78" s="6"/>
      <c r="L78" s="6"/>
      <c r="M78" s="6"/>
      <c r="N78" s="23"/>
      <c r="O78" s="24"/>
      <c r="P78" s="6"/>
      <c r="Q78" s="24"/>
      <c r="R78" s="6"/>
      <c r="S78" s="9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</row>
    <row r="79" spans="1:1584" s="4" customFormat="1">
      <c r="A79" s="15"/>
      <c r="B79" s="15"/>
      <c r="C79" s="6"/>
      <c r="D79" s="6"/>
      <c r="E79" s="6"/>
      <c r="F79" s="6"/>
      <c r="G79" s="13"/>
      <c r="H79" s="16"/>
      <c r="I79" s="6"/>
      <c r="J79" s="6"/>
      <c r="K79" s="6"/>
      <c r="L79" s="6"/>
      <c r="M79" s="6"/>
      <c r="N79" s="23"/>
      <c r="O79" s="24"/>
      <c r="P79" s="6"/>
      <c r="Q79" s="24"/>
      <c r="R79" s="6"/>
      <c r="S79" s="9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</row>
    <row r="80" spans="1:1584" s="4" customFormat="1">
      <c r="A80" s="15" t="s">
        <v>131</v>
      </c>
      <c r="B80" s="15"/>
      <c r="C80" s="6"/>
      <c r="D80" s="6"/>
      <c r="E80" s="6"/>
      <c r="F80" s="6"/>
      <c r="G80" s="13"/>
      <c r="H80" s="16"/>
      <c r="I80" s="6"/>
      <c r="J80" s="6"/>
      <c r="K80" s="6"/>
      <c r="L80" s="6"/>
      <c r="M80" s="6"/>
      <c r="N80" s="23"/>
      <c r="O80" s="24"/>
      <c r="P80" s="6"/>
      <c r="Q80" s="24"/>
      <c r="R80" s="6"/>
      <c r="S80" s="9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</row>
    <row r="81" spans="1:1570" s="4" customFormat="1">
      <c r="A81" s="6" t="s">
        <v>1</v>
      </c>
      <c r="B81" s="6"/>
      <c r="C81" s="6"/>
      <c r="D81" s="6" t="s">
        <v>30</v>
      </c>
      <c r="E81" s="6" t="s">
        <v>31</v>
      </c>
      <c r="F81" s="6" t="s">
        <v>6</v>
      </c>
      <c r="G81" s="13" t="s">
        <v>32</v>
      </c>
      <c r="H81" s="6" t="s">
        <v>33</v>
      </c>
      <c r="I81" s="6" t="s">
        <v>2</v>
      </c>
      <c r="J81" s="6" t="s">
        <v>3</v>
      </c>
      <c r="K81" s="6" t="s">
        <v>4</v>
      </c>
      <c r="L81" s="6" t="s">
        <v>5</v>
      </c>
      <c r="M81" s="6" t="s">
        <v>6</v>
      </c>
      <c r="N81" s="23"/>
      <c r="O81" s="24" t="s">
        <v>8</v>
      </c>
      <c r="P81" s="6" t="s">
        <v>38</v>
      </c>
      <c r="Q81" s="24" t="s">
        <v>23</v>
      </c>
      <c r="R81" s="6" t="s">
        <v>39</v>
      </c>
      <c r="S81" s="9" t="s">
        <v>40</v>
      </c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</row>
    <row r="82" spans="1:1570" s="1" customFormat="1">
      <c r="A82" s="15" t="s">
        <v>181</v>
      </c>
      <c r="B82" s="6"/>
      <c r="C82" s="6"/>
      <c r="D82" s="6"/>
      <c r="E82" s="6"/>
      <c r="F82" s="9">
        <f>H82/G82</f>
        <v>5593.8016255864704</v>
      </c>
      <c r="G82" s="13">
        <v>9.5</v>
      </c>
      <c r="H82" s="9">
        <f>H69*R72</f>
        <v>53141.115443071401</v>
      </c>
      <c r="I82" s="6"/>
      <c r="J82" s="6"/>
      <c r="K82" s="6"/>
      <c r="L82" s="6"/>
      <c r="M82" s="9">
        <f>O82/N82</f>
        <v>1963181.54364634</v>
      </c>
      <c r="N82" s="23">
        <v>1.03</v>
      </c>
      <c r="O82" s="24">
        <f>Q82-H82</f>
        <v>2022076.98995573</v>
      </c>
      <c r="P82" s="6"/>
      <c r="Q82" s="24">
        <f>S82</f>
        <v>2075218.1053988</v>
      </c>
      <c r="R82" s="6"/>
      <c r="S82" s="9">
        <f>S72+O22</f>
        <v>2075218.1053988</v>
      </c>
      <c r="T82" s="269"/>
    </row>
    <row r="83" spans="1:1570" s="1" customFormat="1">
      <c r="A83" s="6" t="s">
        <v>182</v>
      </c>
      <c r="B83" s="15" t="s">
        <v>144</v>
      </c>
      <c r="C83" s="6"/>
      <c r="D83" s="6">
        <v>2</v>
      </c>
      <c r="E83" s="6">
        <v>2</v>
      </c>
      <c r="F83" s="6">
        <f>SUM(E83-D83)</f>
        <v>0</v>
      </c>
      <c r="G83" s="13">
        <v>9.5</v>
      </c>
      <c r="H83" s="16">
        <f>F83*G83</f>
        <v>0</v>
      </c>
      <c r="I83" s="6">
        <v>1661</v>
      </c>
      <c r="J83" s="6">
        <v>1661</v>
      </c>
      <c r="K83" s="6">
        <f>J83-I83</f>
        <v>0</v>
      </c>
      <c r="L83" s="6">
        <v>1</v>
      </c>
      <c r="M83" s="6">
        <f t="shared" ref="M83:M89" si="19">L83*K83</f>
        <v>0</v>
      </c>
      <c r="N83" s="23">
        <v>1.03</v>
      </c>
      <c r="O83" s="24">
        <f t="shared" ref="O83:O89" si="20">N83*M83</f>
        <v>0</v>
      </c>
      <c r="P83" s="6">
        <v>40</v>
      </c>
      <c r="Q83" s="24">
        <f t="shared" ref="Q83:Q87" si="21">H83+O83+P83</f>
        <v>40</v>
      </c>
      <c r="R83" s="6">
        <v>1</v>
      </c>
      <c r="S83" s="9">
        <f t="shared" ref="S83:S90" si="22">Q83*R83</f>
        <v>40</v>
      </c>
      <c r="T83" s="269"/>
    </row>
    <row r="84" spans="1:1570" s="1" customFormat="1">
      <c r="A84" s="6" t="s">
        <v>183</v>
      </c>
      <c r="B84" s="15" t="s">
        <v>144</v>
      </c>
      <c r="C84" s="6"/>
      <c r="D84" s="6" t="s">
        <v>184</v>
      </c>
      <c r="E84" s="6"/>
      <c r="F84" s="6"/>
      <c r="G84" s="13"/>
      <c r="H84" s="16"/>
      <c r="I84" s="6">
        <v>9</v>
      </c>
      <c r="J84" s="6">
        <v>9</v>
      </c>
      <c r="K84" s="6">
        <f>J84-I84</f>
        <v>0</v>
      </c>
      <c r="L84" s="6">
        <v>1</v>
      </c>
      <c r="M84" s="6">
        <f t="shared" si="19"/>
        <v>0</v>
      </c>
      <c r="N84" s="23">
        <v>1.03</v>
      </c>
      <c r="O84" s="24">
        <f t="shared" si="20"/>
        <v>0</v>
      </c>
      <c r="P84" s="6"/>
      <c r="Q84" s="24">
        <f>O84+P84</f>
        <v>0</v>
      </c>
      <c r="R84" s="6">
        <v>1</v>
      </c>
      <c r="S84" s="9">
        <f t="shared" si="22"/>
        <v>0</v>
      </c>
      <c r="T84" s="269"/>
    </row>
    <row r="85" spans="1:1570" s="1" customFormat="1">
      <c r="A85" s="6" t="s">
        <v>185</v>
      </c>
      <c r="B85" s="15" t="s">
        <v>186</v>
      </c>
      <c r="C85" s="6"/>
      <c r="D85" s="6">
        <v>4443</v>
      </c>
      <c r="E85" s="6"/>
      <c r="F85" s="6"/>
      <c r="G85" s="8"/>
      <c r="H85" s="6"/>
      <c r="I85" s="6">
        <v>135091</v>
      </c>
      <c r="J85" s="6">
        <v>138309</v>
      </c>
      <c r="K85" s="6">
        <f>J85-I85</f>
        <v>3218</v>
      </c>
      <c r="L85" s="6">
        <v>1</v>
      </c>
      <c r="M85" s="6">
        <f t="shared" si="19"/>
        <v>3218</v>
      </c>
      <c r="N85" s="23">
        <v>1.03</v>
      </c>
      <c r="O85" s="24">
        <f t="shared" si="20"/>
        <v>3314.54</v>
      </c>
      <c r="P85" s="6">
        <v>40</v>
      </c>
      <c r="Q85" s="24">
        <f t="shared" si="21"/>
        <v>3354.54</v>
      </c>
      <c r="R85" s="6">
        <v>1</v>
      </c>
      <c r="S85" s="9">
        <f t="shared" si="22"/>
        <v>3354.54</v>
      </c>
      <c r="T85" s="269"/>
    </row>
    <row r="86" spans="1:1570" s="1" customFormat="1">
      <c r="A86" s="6" t="s">
        <v>187</v>
      </c>
      <c r="B86" s="15" t="s">
        <v>186</v>
      </c>
      <c r="C86" s="6"/>
      <c r="D86" s="6" t="s">
        <v>188</v>
      </c>
      <c r="E86" s="6"/>
      <c r="F86" s="6"/>
      <c r="G86" s="8"/>
      <c r="H86" s="6"/>
      <c r="I86" s="6">
        <v>7151</v>
      </c>
      <c r="J86" s="6">
        <v>7151</v>
      </c>
      <c r="K86" s="6">
        <f>J86-I86</f>
        <v>0</v>
      </c>
      <c r="L86" s="6">
        <v>1</v>
      </c>
      <c r="M86" s="6">
        <f t="shared" si="19"/>
        <v>0</v>
      </c>
      <c r="N86" s="23">
        <v>1.03</v>
      </c>
      <c r="O86" s="24">
        <f t="shared" si="20"/>
        <v>0</v>
      </c>
      <c r="P86" s="6"/>
      <c r="Q86" s="24">
        <f t="shared" si="21"/>
        <v>0</v>
      </c>
      <c r="R86" s="6">
        <v>1</v>
      </c>
      <c r="S86" s="9">
        <f t="shared" si="22"/>
        <v>0</v>
      </c>
      <c r="T86" s="269"/>
    </row>
    <row r="87" spans="1:1570" s="1" customFormat="1">
      <c r="A87" s="6" t="s">
        <v>189</v>
      </c>
      <c r="B87" s="15" t="s">
        <v>186</v>
      </c>
      <c r="C87" s="6"/>
      <c r="D87" s="6"/>
      <c r="E87" s="6"/>
      <c r="F87" s="6"/>
      <c r="G87" s="8"/>
      <c r="H87" s="6"/>
      <c r="I87" s="6">
        <v>77252</v>
      </c>
      <c r="J87" s="6">
        <v>98376</v>
      </c>
      <c r="K87" s="6">
        <f>J87-I87</f>
        <v>21124</v>
      </c>
      <c r="L87" s="6">
        <v>1</v>
      </c>
      <c r="M87" s="6">
        <f t="shared" si="19"/>
        <v>21124</v>
      </c>
      <c r="N87" s="23">
        <v>1.03</v>
      </c>
      <c r="O87" s="24">
        <f t="shared" si="20"/>
        <v>21757.72</v>
      </c>
      <c r="P87" s="6">
        <v>40</v>
      </c>
      <c r="Q87" s="24">
        <f t="shared" si="21"/>
        <v>21797.72</v>
      </c>
      <c r="R87" s="6">
        <v>1</v>
      </c>
      <c r="S87" s="9">
        <f t="shared" si="22"/>
        <v>21797.72</v>
      </c>
      <c r="T87" s="269"/>
    </row>
    <row r="88" spans="1:1570" s="1" customFormat="1">
      <c r="A88" s="6" t="s">
        <v>190</v>
      </c>
      <c r="B88" s="6"/>
      <c r="C88" s="15"/>
      <c r="D88" s="15"/>
      <c r="E88" s="15"/>
      <c r="F88" s="15"/>
      <c r="G88" s="15"/>
      <c r="H88" s="15"/>
      <c r="I88" s="6">
        <v>999756</v>
      </c>
      <c r="J88" s="6">
        <v>999720</v>
      </c>
      <c r="K88" s="6">
        <f>I88-J88</f>
        <v>36</v>
      </c>
      <c r="L88" s="6">
        <v>80</v>
      </c>
      <c r="M88" s="6">
        <f t="shared" si="19"/>
        <v>2880</v>
      </c>
      <c r="N88" s="23">
        <v>1.03</v>
      </c>
      <c r="O88" s="24">
        <f t="shared" si="20"/>
        <v>2966.4</v>
      </c>
      <c r="P88" s="15"/>
      <c r="Q88" s="31">
        <f>O88</f>
        <v>2966.4</v>
      </c>
      <c r="R88" s="6">
        <v>1</v>
      </c>
      <c r="S88" s="31">
        <f t="shared" si="22"/>
        <v>2966.4</v>
      </c>
      <c r="T88" s="269"/>
    </row>
    <row r="89" spans="1:1570" s="1" customFormat="1">
      <c r="A89" s="6" t="s">
        <v>191</v>
      </c>
      <c r="B89" s="6"/>
      <c r="C89" s="15"/>
      <c r="D89" s="15"/>
      <c r="E89" s="15"/>
      <c r="F89" s="15"/>
      <c r="G89" s="15"/>
      <c r="H89" s="15"/>
      <c r="I89" s="6">
        <v>2272</v>
      </c>
      <c r="J89" s="6">
        <v>2428</v>
      </c>
      <c r="K89" s="6">
        <f>J89-I89</f>
        <v>156</v>
      </c>
      <c r="L89" s="6">
        <v>30</v>
      </c>
      <c r="M89" s="6">
        <f t="shared" si="19"/>
        <v>4680</v>
      </c>
      <c r="N89" s="23">
        <v>1.03</v>
      </c>
      <c r="O89" s="24">
        <f t="shared" si="20"/>
        <v>4820.3999999999996</v>
      </c>
      <c r="P89" s="15"/>
      <c r="Q89" s="31">
        <f>O89</f>
        <v>4820.3999999999996</v>
      </c>
      <c r="R89" s="6">
        <v>1</v>
      </c>
      <c r="S89" s="31">
        <f t="shared" si="22"/>
        <v>4820.3999999999996</v>
      </c>
      <c r="T89" s="269"/>
    </row>
    <row r="90" spans="1:1570" s="1" customFormat="1">
      <c r="A90" s="15" t="s">
        <v>192</v>
      </c>
      <c r="B90" s="15"/>
      <c r="C90" s="6"/>
      <c r="D90" s="6"/>
      <c r="E90" s="6"/>
      <c r="F90" s="9">
        <f>SUM(F82:F83)</f>
        <v>5593.8016255864704</v>
      </c>
      <c r="G90" s="13">
        <v>9.5</v>
      </c>
      <c r="H90" s="9">
        <f>SUM(H82:H83)</f>
        <v>53141.115443071401</v>
      </c>
      <c r="I90" s="6"/>
      <c r="J90" s="6"/>
      <c r="K90" s="6"/>
      <c r="L90" s="6"/>
      <c r="M90" s="9">
        <f>SUM(M82:M89)</f>
        <v>1995083.54364634</v>
      </c>
      <c r="N90" s="23">
        <v>1.03</v>
      </c>
      <c r="O90" s="24">
        <f>M90*N90</f>
        <v>2054936.0499557301</v>
      </c>
      <c r="P90" s="6">
        <f>SUM(P83:P89)</f>
        <v>120</v>
      </c>
      <c r="Q90" s="24">
        <f>H90+O90+P90</f>
        <v>2108197.1653987998</v>
      </c>
      <c r="R90" s="6">
        <v>1</v>
      </c>
      <c r="S90" s="9">
        <f t="shared" si="22"/>
        <v>2108197.1653987998</v>
      </c>
      <c r="T90" s="269"/>
    </row>
    <row r="91" spans="1:1570" s="4" customFormat="1">
      <c r="A91" s="15"/>
      <c r="B91" s="15"/>
      <c r="C91" s="6"/>
      <c r="D91" s="6"/>
      <c r="E91" s="6"/>
      <c r="F91" s="9"/>
      <c r="G91" s="13"/>
      <c r="H91" s="9"/>
      <c r="I91" s="6"/>
      <c r="J91" s="6"/>
      <c r="K91" s="6"/>
      <c r="L91" s="6"/>
      <c r="M91" s="9">
        <f>O91/N90</f>
        <v>1995200.0485007099</v>
      </c>
      <c r="N91" s="23">
        <v>1.03</v>
      </c>
      <c r="O91" s="24">
        <f>S90-H90</f>
        <v>2055056.0499557301</v>
      </c>
      <c r="P91" s="6"/>
      <c r="Q91" s="24"/>
      <c r="R91" s="6"/>
      <c r="S91" s="9"/>
      <c r="T91" s="270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  <c r="AZZ91" s="1"/>
      <c r="BAA91" s="1"/>
      <c r="BAB91" s="1"/>
      <c r="BAC91" s="1"/>
      <c r="BAD91" s="1"/>
      <c r="BAE91" s="1"/>
      <c r="BAF91" s="1"/>
      <c r="BAG91" s="1"/>
      <c r="BAH91" s="1"/>
      <c r="BAI91" s="1"/>
      <c r="BAJ91" s="1"/>
      <c r="BAK91" s="1"/>
      <c r="BAL91" s="1"/>
      <c r="BAM91" s="1"/>
      <c r="BAN91" s="1"/>
      <c r="BAO91" s="1"/>
      <c r="BAP91" s="1"/>
      <c r="BAQ91" s="1"/>
      <c r="BAR91" s="1"/>
      <c r="BAS91" s="1"/>
      <c r="BAT91" s="1"/>
      <c r="BAU91" s="1"/>
      <c r="BAV91" s="1"/>
      <c r="BAW91" s="1"/>
      <c r="BAX91" s="1"/>
      <c r="BAY91" s="1"/>
      <c r="BAZ91" s="1"/>
      <c r="BBA91" s="1"/>
      <c r="BBB91" s="1"/>
      <c r="BBC91" s="1"/>
      <c r="BBD91" s="1"/>
      <c r="BBE91" s="1"/>
      <c r="BBF91" s="1"/>
      <c r="BBG91" s="1"/>
      <c r="BBH91" s="1"/>
      <c r="BBI91" s="1"/>
      <c r="BBJ91" s="1"/>
      <c r="BBK91" s="1"/>
      <c r="BBL91" s="1"/>
      <c r="BBM91" s="1"/>
      <c r="BBN91" s="1"/>
      <c r="BBO91" s="1"/>
      <c r="BBP91" s="1"/>
      <c r="BBQ91" s="1"/>
      <c r="BBR91" s="1"/>
      <c r="BBS91" s="1"/>
      <c r="BBT91" s="1"/>
      <c r="BBU91" s="1"/>
      <c r="BBV91" s="1"/>
      <c r="BBW91" s="1"/>
      <c r="BBX91" s="1"/>
      <c r="BBY91" s="1"/>
      <c r="BBZ91" s="1"/>
      <c r="BCA91" s="1"/>
      <c r="BCB91" s="1"/>
      <c r="BCC91" s="1"/>
      <c r="BCD91" s="1"/>
      <c r="BCE91" s="1"/>
      <c r="BCF91" s="1"/>
      <c r="BCG91" s="1"/>
      <c r="BCH91" s="1"/>
      <c r="BCI91" s="1"/>
      <c r="BCJ91" s="1"/>
      <c r="BCK91" s="1"/>
      <c r="BCL91" s="1"/>
      <c r="BCM91" s="1"/>
      <c r="BCN91" s="1"/>
      <c r="BCO91" s="1"/>
      <c r="BCP91" s="1"/>
      <c r="BCQ91" s="1"/>
      <c r="BCR91" s="1"/>
      <c r="BCS91" s="1"/>
      <c r="BCT91" s="1"/>
      <c r="BCU91" s="1"/>
      <c r="BCV91" s="1"/>
      <c r="BCW91" s="1"/>
      <c r="BCX91" s="1"/>
      <c r="BCY91" s="1"/>
      <c r="BCZ91" s="1"/>
      <c r="BDA91" s="1"/>
      <c r="BDB91" s="1"/>
      <c r="BDC91" s="1"/>
      <c r="BDD91" s="1"/>
      <c r="BDE91" s="1"/>
      <c r="BDF91" s="1"/>
      <c r="BDG91" s="1"/>
      <c r="BDH91" s="1"/>
      <c r="BDI91" s="1"/>
      <c r="BDJ91" s="1"/>
      <c r="BDK91" s="1"/>
      <c r="BDL91" s="1"/>
      <c r="BDM91" s="1"/>
      <c r="BDN91" s="1"/>
      <c r="BDO91" s="1"/>
      <c r="BDP91" s="1"/>
      <c r="BDQ91" s="1"/>
      <c r="BDR91" s="1"/>
      <c r="BDS91" s="1"/>
      <c r="BDT91" s="1"/>
      <c r="BDU91" s="1"/>
      <c r="BDV91" s="1"/>
      <c r="BDW91" s="1"/>
      <c r="BDX91" s="1"/>
      <c r="BDY91" s="1"/>
      <c r="BDZ91" s="1"/>
      <c r="BEA91" s="1"/>
      <c r="BEB91" s="1"/>
      <c r="BEC91" s="1"/>
      <c r="BED91" s="1"/>
      <c r="BEE91" s="1"/>
      <c r="BEF91" s="1"/>
      <c r="BEG91" s="1"/>
      <c r="BEH91" s="1"/>
      <c r="BEI91" s="1"/>
      <c r="BEJ91" s="1"/>
      <c r="BEK91" s="1"/>
      <c r="BEL91" s="1"/>
      <c r="BEM91" s="1"/>
      <c r="BEN91" s="1"/>
      <c r="BEO91" s="1"/>
      <c r="BEP91" s="1"/>
      <c r="BEQ91" s="1"/>
      <c r="BER91" s="1"/>
      <c r="BES91" s="1"/>
      <c r="BET91" s="1"/>
      <c r="BEU91" s="1"/>
      <c r="BEV91" s="1"/>
      <c r="BEW91" s="1"/>
      <c r="BEX91" s="1"/>
      <c r="BEY91" s="1"/>
      <c r="BEZ91" s="1"/>
      <c r="BFA91" s="1"/>
      <c r="BFB91" s="1"/>
      <c r="BFC91" s="1"/>
      <c r="BFD91" s="1"/>
      <c r="BFE91" s="1"/>
      <c r="BFF91" s="1"/>
      <c r="BFG91" s="1"/>
      <c r="BFH91" s="1"/>
      <c r="BFI91" s="1"/>
      <c r="BFJ91" s="1"/>
      <c r="BFK91" s="1"/>
      <c r="BFL91" s="1"/>
      <c r="BFM91" s="1"/>
      <c r="BFN91" s="1"/>
      <c r="BFO91" s="1"/>
      <c r="BFP91" s="1"/>
      <c r="BFQ91" s="1"/>
      <c r="BFR91" s="1"/>
      <c r="BFS91" s="1"/>
      <c r="BFT91" s="1"/>
      <c r="BFU91" s="1"/>
      <c r="BFV91" s="1"/>
      <c r="BFW91" s="1"/>
      <c r="BFX91" s="1"/>
      <c r="BFY91" s="1"/>
      <c r="BFZ91" s="1"/>
      <c r="BGA91" s="1"/>
      <c r="BGB91" s="1"/>
      <c r="BGC91" s="1"/>
      <c r="BGD91" s="1"/>
      <c r="BGE91" s="1"/>
      <c r="BGF91" s="1"/>
      <c r="BGG91" s="1"/>
      <c r="BGH91" s="1"/>
      <c r="BGI91" s="1"/>
      <c r="BGJ91" s="1"/>
      <c r="BGK91" s="1"/>
      <c r="BGL91" s="1"/>
      <c r="BGM91" s="1"/>
      <c r="BGN91" s="1"/>
      <c r="BGO91" s="1"/>
      <c r="BGP91" s="1"/>
      <c r="BGQ91" s="1"/>
      <c r="BGR91" s="1"/>
      <c r="BGS91" s="1"/>
      <c r="BGT91" s="1"/>
      <c r="BGU91" s="1"/>
      <c r="BGV91" s="1"/>
      <c r="BGW91" s="1"/>
      <c r="BGX91" s="1"/>
      <c r="BGY91" s="1"/>
      <c r="BGZ91" s="1"/>
      <c r="BHA91" s="1"/>
      <c r="BHB91" s="1"/>
      <c r="BHC91" s="1"/>
      <c r="BHD91" s="1"/>
      <c r="BHE91" s="1"/>
      <c r="BHF91" s="1"/>
      <c r="BHG91" s="1"/>
      <c r="BHH91" s="1"/>
      <c r="BHI91" s="1"/>
      <c r="BHJ91" s="1"/>
    </row>
    <row r="92" spans="1:1570" s="4" customFormat="1">
      <c r="A92" s="15"/>
      <c r="B92" s="15"/>
      <c r="C92" s="6"/>
      <c r="D92" s="6"/>
      <c r="E92" s="6"/>
      <c r="F92" s="9"/>
      <c r="G92" s="13"/>
      <c r="H92" s="9"/>
      <c r="I92" s="6"/>
      <c r="J92" s="6"/>
      <c r="K92" s="6"/>
      <c r="L92" s="6"/>
      <c r="M92" s="9"/>
      <c r="N92" s="23"/>
      <c r="O92" s="24"/>
      <c r="P92" s="6"/>
      <c r="Q92" s="24"/>
      <c r="R92" s="6"/>
      <c r="S92" s="9"/>
      <c r="T92" s="27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  <c r="AAG92" s="1"/>
      <c r="AAH92" s="1"/>
      <c r="AAI92" s="1"/>
      <c r="AAJ92" s="1"/>
      <c r="AAK92" s="1"/>
      <c r="AAL92" s="1"/>
      <c r="AAM92" s="1"/>
      <c r="AAN92" s="1"/>
      <c r="AAO92" s="1"/>
      <c r="AAP92" s="1"/>
      <c r="AAQ92" s="1"/>
      <c r="AAR92" s="1"/>
      <c r="AAS92" s="1"/>
      <c r="AAT92" s="1"/>
      <c r="AAU92" s="1"/>
      <c r="AAV92" s="1"/>
      <c r="AAW92" s="1"/>
      <c r="AAX92" s="1"/>
      <c r="AAY92" s="1"/>
      <c r="AAZ92" s="1"/>
      <c r="ABA92" s="1"/>
      <c r="ABB92" s="1"/>
      <c r="ABC92" s="1"/>
      <c r="ABD92" s="1"/>
      <c r="ABE92" s="1"/>
      <c r="ABF92" s="1"/>
      <c r="ABG92" s="1"/>
      <c r="ABH92" s="1"/>
      <c r="ABI92" s="1"/>
      <c r="ABJ92" s="1"/>
      <c r="ABK92" s="1"/>
      <c r="ABL92" s="1"/>
      <c r="ABM92" s="1"/>
      <c r="ABN92" s="1"/>
      <c r="ABO92" s="1"/>
      <c r="ABP92" s="1"/>
      <c r="ABQ92" s="1"/>
      <c r="ABR92" s="1"/>
      <c r="ABS92" s="1"/>
      <c r="ABT92" s="1"/>
      <c r="ABU92" s="1"/>
      <c r="ABV92" s="1"/>
      <c r="ABW92" s="1"/>
      <c r="ABX92" s="1"/>
      <c r="ABY92" s="1"/>
      <c r="ABZ92" s="1"/>
      <c r="ACA92" s="1"/>
      <c r="ACB92" s="1"/>
      <c r="ACC92" s="1"/>
      <c r="ACD92" s="1"/>
      <c r="ACE92" s="1"/>
      <c r="ACF92" s="1"/>
      <c r="ACG92" s="1"/>
      <c r="ACH92" s="1"/>
      <c r="ACI92" s="1"/>
      <c r="ACJ92" s="1"/>
      <c r="ACK92" s="1"/>
      <c r="ACL92" s="1"/>
      <c r="ACM92" s="1"/>
      <c r="ACN92" s="1"/>
      <c r="ACO92" s="1"/>
      <c r="ACP92" s="1"/>
      <c r="ACQ92" s="1"/>
      <c r="ACR92" s="1"/>
      <c r="ACS92" s="1"/>
      <c r="ACT92" s="1"/>
      <c r="ACU92" s="1"/>
      <c r="ACV92" s="1"/>
      <c r="ACW92" s="1"/>
      <c r="ACX92" s="1"/>
      <c r="ACY92" s="1"/>
      <c r="ACZ92" s="1"/>
      <c r="ADA92" s="1"/>
      <c r="ADB92" s="1"/>
      <c r="ADC92" s="1"/>
      <c r="ADD92" s="1"/>
      <c r="ADE92" s="1"/>
      <c r="ADF92" s="1"/>
      <c r="ADG92" s="1"/>
      <c r="ADH92" s="1"/>
      <c r="ADI92" s="1"/>
      <c r="ADJ92" s="1"/>
      <c r="ADK92" s="1"/>
      <c r="ADL92" s="1"/>
      <c r="ADM92" s="1"/>
      <c r="ADN92" s="1"/>
      <c r="ADO92" s="1"/>
      <c r="ADP92" s="1"/>
      <c r="ADQ92" s="1"/>
      <c r="ADR92" s="1"/>
      <c r="ADS92" s="1"/>
      <c r="ADT92" s="1"/>
      <c r="ADU92" s="1"/>
      <c r="ADV92" s="1"/>
      <c r="ADW92" s="1"/>
      <c r="ADX92" s="1"/>
      <c r="ADY92" s="1"/>
      <c r="ADZ92" s="1"/>
      <c r="AEA92" s="1"/>
      <c r="AEB92" s="1"/>
      <c r="AEC92" s="1"/>
      <c r="AED92" s="1"/>
      <c r="AEE92" s="1"/>
      <c r="AEF92" s="1"/>
      <c r="AEG92" s="1"/>
      <c r="AEH92" s="1"/>
      <c r="AEI92" s="1"/>
      <c r="AEJ92" s="1"/>
      <c r="AEK92" s="1"/>
      <c r="AEL92" s="1"/>
      <c r="AEM92" s="1"/>
      <c r="AEN92" s="1"/>
      <c r="AEO92" s="1"/>
      <c r="AEP92" s="1"/>
      <c r="AEQ92" s="1"/>
      <c r="AER92" s="1"/>
      <c r="AES92" s="1"/>
      <c r="AET92" s="1"/>
      <c r="AEU92" s="1"/>
      <c r="AEV92" s="1"/>
      <c r="AEW92" s="1"/>
      <c r="AEX92" s="1"/>
      <c r="AEY92" s="1"/>
      <c r="AEZ92" s="1"/>
      <c r="AFA92" s="1"/>
      <c r="AFB92" s="1"/>
      <c r="AFC92" s="1"/>
      <c r="AFD92" s="1"/>
      <c r="AFE92" s="1"/>
      <c r="AFF92" s="1"/>
      <c r="AFG92" s="1"/>
      <c r="AFH92" s="1"/>
      <c r="AFI92" s="1"/>
      <c r="AFJ92" s="1"/>
      <c r="AFK92" s="1"/>
      <c r="AFL92" s="1"/>
      <c r="AFM92" s="1"/>
      <c r="AFN92" s="1"/>
      <c r="AFO92" s="1"/>
      <c r="AFP92" s="1"/>
      <c r="AFQ92" s="1"/>
      <c r="AFR92" s="1"/>
      <c r="AFS92" s="1"/>
      <c r="AFT92" s="1"/>
      <c r="AFU92" s="1"/>
      <c r="AFV92" s="1"/>
      <c r="AFW92" s="1"/>
      <c r="AFX92" s="1"/>
      <c r="AFY92" s="1"/>
      <c r="AFZ92" s="1"/>
      <c r="AGA92" s="1"/>
      <c r="AGB92" s="1"/>
      <c r="AGC92" s="1"/>
      <c r="AGD92" s="1"/>
      <c r="AGE92" s="1"/>
      <c r="AGF92" s="1"/>
      <c r="AGG92" s="1"/>
      <c r="AGH92" s="1"/>
      <c r="AGI92" s="1"/>
      <c r="AGJ92" s="1"/>
      <c r="AGK92" s="1"/>
      <c r="AGL92" s="1"/>
      <c r="AGM92" s="1"/>
      <c r="AGN92" s="1"/>
      <c r="AGO92" s="1"/>
      <c r="AGP92" s="1"/>
      <c r="AGQ92" s="1"/>
      <c r="AGR92" s="1"/>
      <c r="AGS92" s="1"/>
      <c r="AGT92" s="1"/>
      <c r="AGU92" s="1"/>
      <c r="AGV92" s="1"/>
      <c r="AGW92" s="1"/>
      <c r="AGX92" s="1"/>
      <c r="AGY92" s="1"/>
      <c r="AGZ92" s="1"/>
      <c r="AHA92" s="1"/>
      <c r="AHB92" s="1"/>
      <c r="AHC92" s="1"/>
      <c r="AHD92" s="1"/>
      <c r="AHE92" s="1"/>
      <c r="AHF92" s="1"/>
      <c r="AHG92" s="1"/>
      <c r="AHH92" s="1"/>
      <c r="AHI92" s="1"/>
      <c r="AHJ92" s="1"/>
      <c r="AHK92" s="1"/>
      <c r="AHL92" s="1"/>
      <c r="AHM92" s="1"/>
      <c r="AHN92" s="1"/>
      <c r="AHO92" s="1"/>
      <c r="AHP92" s="1"/>
      <c r="AHQ92" s="1"/>
      <c r="AHR92" s="1"/>
      <c r="AHS92" s="1"/>
      <c r="AHT92" s="1"/>
      <c r="AHU92" s="1"/>
      <c r="AHV92" s="1"/>
      <c r="AHW92" s="1"/>
      <c r="AHX92" s="1"/>
      <c r="AHY92" s="1"/>
      <c r="AHZ92" s="1"/>
      <c r="AIA92" s="1"/>
      <c r="AIB92" s="1"/>
      <c r="AIC92" s="1"/>
      <c r="AID92" s="1"/>
      <c r="AIE92" s="1"/>
      <c r="AIF92" s="1"/>
      <c r="AIG92" s="1"/>
      <c r="AIH92" s="1"/>
      <c r="AII92" s="1"/>
      <c r="AIJ92" s="1"/>
      <c r="AIK92" s="1"/>
      <c r="AIL92" s="1"/>
      <c r="AIM92" s="1"/>
      <c r="AIN92" s="1"/>
      <c r="AIO92" s="1"/>
      <c r="AIP92" s="1"/>
      <c r="AIQ92" s="1"/>
      <c r="AIR92" s="1"/>
      <c r="AIS92" s="1"/>
      <c r="AIT92" s="1"/>
      <c r="AIU92" s="1"/>
      <c r="AIV92" s="1"/>
      <c r="AIW92" s="1"/>
      <c r="AIX92" s="1"/>
      <c r="AIY92" s="1"/>
      <c r="AIZ92" s="1"/>
      <c r="AJA92" s="1"/>
      <c r="AJB92" s="1"/>
      <c r="AJC92" s="1"/>
      <c r="AJD92" s="1"/>
      <c r="AJE92" s="1"/>
      <c r="AJF92" s="1"/>
      <c r="AJG92" s="1"/>
      <c r="AJH92" s="1"/>
      <c r="AJI92" s="1"/>
      <c r="AJJ92" s="1"/>
      <c r="AJK92" s="1"/>
      <c r="AJL92" s="1"/>
      <c r="AJM92" s="1"/>
      <c r="AJN92" s="1"/>
      <c r="AJO92" s="1"/>
      <c r="AJP92" s="1"/>
      <c r="AJQ92" s="1"/>
      <c r="AJR92" s="1"/>
      <c r="AJS92" s="1"/>
      <c r="AJT92" s="1"/>
      <c r="AJU92" s="1"/>
      <c r="AJV92" s="1"/>
      <c r="AJW92" s="1"/>
      <c r="AJX92" s="1"/>
      <c r="AJY92" s="1"/>
      <c r="AJZ92" s="1"/>
      <c r="AKA92" s="1"/>
      <c r="AKB92" s="1"/>
      <c r="AKC92" s="1"/>
      <c r="AKD92" s="1"/>
      <c r="AKE92" s="1"/>
      <c r="AKF92" s="1"/>
      <c r="AKG92" s="1"/>
      <c r="AKH92" s="1"/>
      <c r="AKI92" s="1"/>
      <c r="AKJ92" s="1"/>
      <c r="AKK92" s="1"/>
      <c r="AKL92" s="1"/>
      <c r="AKM92" s="1"/>
      <c r="AKN92" s="1"/>
      <c r="AKO92" s="1"/>
      <c r="AKP92" s="1"/>
      <c r="AKQ92" s="1"/>
      <c r="AKR92" s="1"/>
      <c r="AKS92" s="1"/>
      <c r="AKT92" s="1"/>
      <c r="AKU92" s="1"/>
      <c r="AKV92" s="1"/>
      <c r="AKW92" s="1"/>
      <c r="AKX92" s="1"/>
      <c r="AKY92" s="1"/>
      <c r="AKZ92" s="1"/>
      <c r="ALA92" s="1"/>
      <c r="ALB92" s="1"/>
      <c r="ALC92" s="1"/>
      <c r="ALD92" s="1"/>
      <c r="ALE92" s="1"/>
      <c r="ALF92" s="1"/>
      <c r="ALG92" s="1"/>
      <c r="ALH92" s="1"/>
      <c r="ALI92" s="1"/>
      <c r="ALJ92" s="1"/>
      <c r="ALK92" s="1"/>
      <c r="ALL92" s="1"/>
      <c r="ALM92" s="1"/>
      <c r="ALN92" s="1"/>
      <c r="ALO92" s="1"/>
      <c r="ALP92" s="1"/>
      <c r="ALQ92" s="1"/>
      <c r="ALR92" s="1"/>
      <c r="ALS92" s="1"/>
      <c r="ALT92" s="1"/>
      <c r="ALU92" s="1"/>
      <c r="ALV92" s="1"/>
      <c r="ALW92" s="1"/>
      <c r="ALX92" s="1"/>
      <c r="ALY92" s="1"/>
      <c r="ALZ92" s="1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  <c r="AMM92" s="1"/>
      <c r="AMN92" s="1"/>
      <c r="AMO92" s="1"/>
      <c r="AMP92" s="1"/>
      <c r="AMQ92" s="1"/>
      <c r="AMR92" s="1"/>
      <c r="AMS92" s="1"/>
      <c r="AMT92" s="1"/>
      <c r="AMU92" s="1"/>
      <c r="AMV92" s="1"/>
      <c r="AMW92" s="1"/>
      <c r="AMX92" s="1"/>
      <c r="AMY92" s="1"/>
      <c r="AMZ92" s="1"/>
      <c r="ANA92" s="1"/>
      <c r="ANB92" s="1"/>
      <c r="ANC92" s="1"/>
      <c r="AND92" s="1"/>
      <c r="ANE92" s="1"/>
      <c r="ANF92" s="1"/>
      <c r="ANG92" s="1"/>
      <c r="ANH92" s="1"/>
      <c r="ANI92" s="1"/>
      <c r="ANJ92" s="1"/>
      <c r="ANK92" s="1"/>
      <c r="ANL92" s="1"/>
      <c r="ANM92" s="1"/>
      <c r="ANN92" s="1"/>
      <c r="ANO92" s="1"/>
      <c r="ANP92" s="1"/>
      <c r="ANQ92" s="1"/>
      <c r="ANR92" s="1"/>
      <c r="ANS92" s="1"/>
      <c r="ANT92" s="1"/>
      <c r="ANU92" s="1"/>
      <c r="ANV92" s="1"/>
      <c r="ANW92" s="1"/>
      <c r="ANX92" s="1"/>
      <c r="ANY92" s="1"/>
      <c r="ANZ92" s="1"/>
      <c r="AOA92" s="1"/>
      <c r="AOB92" s="1"/>
      <c r="AOC92" s="1"/>
      <c r="AOD92" s="1"/>
      <c r="AOE92" s="1"/>
      <c r="AOF92" s="1"/>
      <c r="AOG92" s="1"/>
      <c r="AOH92" s="1"/>
      <c r="AOI92" s="1"/>
      <c r="AOJ92" s="1"/>
      <c r="AOK92" s="1"/>
      <c r="AOL92" s="1"/>
      <c r="AOM92" s="1"/>
      <c r="AON92" s="1"/>
      <c r="AOO92" s="1"/>
      <c r="AOP92" s="1"/>
      <c r="AOQ92" s="1"/>
      <c r="AOR92" s="1"/>
      <c r="AOS92" s="1"/>
      <c r="AOT92" s="1"/>
      <c r="AOU92" s="1"/>
      <c r="AOV92" s="1"/>
      <c r="AOW92" s="1"/>
      <c r="AOX92" s="1"/>
      <c r="AOY92" s="1"/>
      <c r="AOZ92" s="1"/>
      <c r="APA92" s="1"/>
      <c r="APB92" s="1"/>
      <c r="APC92" s="1"/>
      <c r="APD92" s="1"/>
      <c r="APE92" s="1"/>
      <c r="APF92" s="1"/>
      <c r="APG92" s="1"/>
      <c r="APH92" s="1"/>
      <c r="API92" s="1"/>
      <c r="APJ92" s="1"/>
      <c r="APK92" s="1"/>
      <c r="APL92" s="1"/>
      <c r="APM92" s="1"/>
      <c r="APN92" s="1"/>
      <c r="APO92" s="1"/>
      <c r="APP92" s="1"/>
      <c r="APQ92" s="1"/>
      <c r="APR92" s="1"/>
      <c r="APS92" s="1"/>
      <c r="APT92" s="1"/>
      <c r="APU92" s="1"/>
      <c r="APV92" s="1"/>
      <c r="APW92" s="1"/>
      <c r="APX92" s="1"/>
      <c r="APY92" s="1"/>
      <c r="APZ92" s="1"/>
      <c r="AQA92" s="1"/>
      <c r="AQB92" s="1"/>
      <c r="AQC92" s="1"/>
      <c r="AQD92" s="1"/>
      <c r="AQE92" s="1"/>
      <c r="AQF92" s="1"/>
      <c r="AQG92" s="1"/>
      <c r="AQH92" s="1"/>
      <c r="AQI92" s="1"/>
      <c r="AQJ92" s="1"/>
      <c r="AQK92" s="1"/>
      <c r="AQL92" s="1"/>
      <c r="AQM92" s="1"/>
      <c r="AQN92" s="1"/>
      <c r="AQO92" s="1"/>
      <c r="AQP92" s="1"/>
      <c r="AQQ92" s="1"/>
      <c r="AQR92" s="1"/>
      <c r="AQS92" s="1"/>
      <c r="AQT92" s="1"/>
      <c r="AQU92" s="1"/>
      <c r="AQV92" s="1"/>
      <c r="AQW92" s="1"/>
      <c r="AQX92" s="1"/>
      <c r="AQY92" s="1"/>
      <c r="AQZ92" s="1"/>
      <c r="ARA92" s="1"/>
      <c r="ARB92" s="1"/>
      <c r="ARC92" s="1"/>
      <c r="ARD92" s="1"/>
      <c r="ARE92" s="1"/>
      <c r="ARF92" s="1"/>
      <c r="ARG92" s="1"/>
      <c r="ARH92" s="1"/>
      <c r="ARI92" s="1"/>
      <c r="ARJ92" s="1"/>
      <c r="ARK92" s="1"/>
      <c r="ARL92" s="1"/>
      <c r="ARM92" s="1"/>
      <c r="ARN92" s="1"/>
      <c r="ARO92" s="1"/>
      <c r="ARP92" s="1"/>
      <c r="ARQ92" s="1"/>
      <c r="ARR92" s="1"/>
      <c r="ARS92" s="1"/>
      <c r="ART92" s="1"/>
      <c r="ARU92" s="1"/>
      <c r="ARV92" s="1"/>
      <c r="ARW92" s="1"/>
      <c r="ARX92" s="1"/>
      <c r="ARY92" s="1"/>
      <c r="ARZ92" s="1"/>
      <c r="ASA92" s="1"/>
      <c r="ASB92" s="1"/>
      <c r="ASC92" s="1"/>
      <c r="ASD92" s="1"/>
      <c r="ASE92" s="1"/>
      <c r="ASF92" s="1"/>
      <c r="ASG92" s="1"/>
      <c r="ASH92" s="1"/>
      <c r="ASI92" s="1"/>
      <c r="ASJ92" s="1"/>
      <c r="ASK92" s="1"/>
      <c r="ASL92" s="1"/>
      <c r="ASM92" s="1"/>
      <c r="ASN92" s="1"/>
      <c r="ASO92" s="1"/>
      <c r="ASP92" s="1"/>
      <c r="ASQ92" s="1"/>
      <c r="ASR92" s="1"/>
      <c r="ASS92" s="1"/>
      <c r="AST92" s="1"/>
      <c r="ASU92" s="1"/>
      <c r="ASV92" s="1"/>
      <c r="ASW92" s="1"/>
      <c r="ASX92" s="1"/>
      <c r="ASY92" s="1"/>
      <c r="ASZ92" s="1"/>
      <c r="ATA92" s="1"/>
      <c r="ATB92" s="1"/>
      <c r="ATC92" s="1"/>
      <c r="ATD92" s="1"/>
      <c r="ATE92" s="1"/>
      <c r="ATF92" s="1"/>
      <c r="ATG92" s="1"/>
      <c r="ATH92" s="1"/>
      <c r="ATI92" s="1"/>
      <c r="ATJ92" s="1"/>
      <c r="ATK92" s="1"/>
      <c r="ATL92" s="1"/>
      <c r="ATM92" s="1"/>
      <c r="ATN92" s="1"/>
      <c r="ATO92" s="1"/>
      <c r="ATP92" s="1"/>
      <c r="ATQ92" s="1"/>
      <c r="ATR92" s="1"/>
      <c r="ATS92" s="1"/>
      <c r="ATT92" s="1"/>
      <c r="ATU92" s="1"/>
      <c r="ATV92" s="1"/>
      <c r="ATW92" s="1"/>
      <c r="ATX92" s="1"/>
      <c r="ATY92" s="1"/>
      <c r="ATZ92" s="1"/>
      <c r="AUA92" s="1"/>
      <c r="AUB92" s="1"/>
      <c r="AUC92" s="1"/>
      <c r="AUD92" s="1"/>
      <c r="AUE92" s="1"/>
      <c r="AUF92" s="1"/>
      <c r="AUG92" s="1"/>
      <c r="AUH92" s="1"/>
      <c r="AUI92" s="1"/>
      <c r="AUJ92" s="1"/>
      <c r="AUK92" s="1"/>
      <c r="AUL92" s="1"/>
      <c r="AUM92" s="1"/>
      <c r="AUN92" s="1"/>
      <c r="AUO92" s="1"/>
      <c r="AUP92" s="1"/>
      <c r="AUQ92" s="1"/>
      <c r="AUR92" s="1"/>
      <c r="AUS92" s="1"/>
      <c r="AUT92" s="1"/>
      <c r="AUU92" s="1"/>
      <c r="AUV92" s="1"/>
      <c r="AUW92" s="1"/>
      <c r="AUX92" s="1"/>
      <c r="AUY92" s="1"/>
      <c r="AUZ92" s="1"/>
      <c r="AVA92" s="1"/>
      <c r="AVB92" s="1"/>
      <c r="AVC92" s="1"/>
      <c r="AVD92" s="1"/>
      <c r="AVE92" s="1"/>
      <c r="AVF92" s="1"/>
      <c r="AVG92" s="1"/>
      <c r="AVH92" s="1"/>
      <c r="AVI92" s="1"/>
      <c r="AVJ92" s="1"/>
      <c r="AVK92" s="1"/>
      <c r="AVL92" s="1"/>
      <c r="AVM92" s="1"/>
      <c r="AVN92" s="1"/>
      <c r="AVO92" s="1"/>
      <c r="AVP92" s="1"/>
      <c r="AVQ92" s="1"/>
      <c r="AVR92" s="1"/>
      <c r="AVS92" s="1"/>
      <c r="AVT92" s="1"/>
      <c r="AVU92" s="1"/>
      <c r="AVV92" s="1"/>
      <c r="AVW92" s="1"/>
      <c r="AVX92" s="1"/>
      <c r="AVY92" s="1"/>
      <c r="AVZ92" s="1"/>
      <c r="AWA92" s="1"/>
      <c r="AWB92" s="1"/>
      <c r="AWC92" s="1"/>
      <c r="AWD92" s="1"/>
      <c r="AWE92" s="1"/>
      <c r="AWF92" s="1"/>
      <c r="AWG92" s="1"/>
      <c r="AWH92" s="1"/>
      <c r="AWI92" s="1"/>
      <c r="AWJ92" s="1"/>
      <c r="AWK92" s="1"/>
      <c r="AWL92" s="1"/>
      <c r="AWM92" s="1"/>
      <c r="AWN92" s="1"/>
      <c r="AWO92" s="1"/>
      <c r="AWP92" s="1"/>
      <c r="AWQ92" s="1"/>
      <c r="AWR92" s="1"/>
      <c r="AWS92" s="1"/>
      <c r="AWT92" s="1"/>
      <c r="AWU92" s="1"/>
      <c r="AWV92" s="1"/>
      <c r="AWW92" s="1"/>
      <c r="AWX92" s="1"/>
      <c r="AWY92" s="1"/>
      <c r="AWZ92" s="1"/>
      <c r="AXA92" s="1"/>
      <c r="AXB92" s="1"/>
      <c r="AXC92" s="1"/>
      <c r="AXD92" s="1"/>
      <c r="AXE92" s="1"/>
      <c r="AXF92" s="1"/>
      <c r="AXG92" s="1"/>
      <c r="AXH92" s="1"/>
      <c r="AXI92" s="1"/>
      <c r="AXJ92" s="1"/>
      <c r="AXK92" s="1"/>
      <c r="AXL92" s="1"/>
      <c r="AXM92" s="1"/>
      <c r="AXN92" s="1"/>
      <c r="AXO92" s="1"/>
      <c r="AXP92" s="1"/>
      <c r="AXQ92" s="1"/>
      <c r="AXR92" s="1"/>
      <c r="AXS92" s="1"/>
      <c r="AXT92" s="1"/>
      <c r="AXU92" s="1"/>
      <c r="AXV92" s="1"/>
      <c r="AXW92" s="1"/>
      <c r="AXX92" s="1"/>
      <c r="AXY92" s="1"/>
      <c r="AXZ92" s="1"/>
      <c r="AYA92" s="1"/>
      <c r="AYB92" s="1"/>
      <c r="AYC92" s="1"/>
      <c r="AYD92" s="1"/>
      <c r="AYE92" s="1"/>
      <c r="AYF92" s="1"/>
      <c r="AYG92" s="1"/>
      <c r="AYH92" s="1"/>
      <c r="AYI92" s="1"/>
      <c r="AYJ92" s="1"/>
      <c r="AYK92" s="1"/>
      <c r="AYL92" s="1"/>
      <c r="AYM92" s="1"/>
      <c r="AYN92" s="1"/>
      <c r="AYO92" s="1"/>
      <c r="AYP92" s="1"/>
      <c r="AYQ92" s="1"/>
      <c r="AYR92" s="1"/>
      <c r="AYS92" s="1"/>
      <c r="AYT92" s="1"/>
      <c r="AYU92" s="1"/>
      <c r="AYV92" s="1"/>
      <c r="AYW92" s="1"/>
      <c r="AYX92" s="1"/>
      <c r="AYY92" s="1"/>
      <c r="AYZ92" s="1"/>
      <c r="AZA92" s="1"/>
      <c r="AZB92" s="1"/>
      <c r="AZC92" s="1"/>
      <c r="AZD92" s="1"/>
      <c r="AZE92" s="1"/>
      <c r="AZF92" s="1"/>
      <c r="AZG92" s="1"/>
      <c r="AZH92" s="1"/>
      <c r="AZI92" s="1"/>
      <c r="AZJ92" s="1"/>
      <c r="AZK92" s="1"/>
      <c r="AZL92" s="1"/>
      <c r="AZM92" s="1"/>
      <c r="AZN92" s="1"/>
      <c r="AZO92" s="1"/>
      <c r="AZP92" s="1"/>
      <c r="AZQ92" s="1"/>
      <c r="AZR92" s="1"/>
      <c r="AZS92" s="1"/>
      <c r="AZT92" s="1"/>
      <c r="AZU92" s="1"/>
      <c r="AZV92" s="1"/>
      <c r="AZW92" s="1"/>
      <c r="AZX92" s="1"/>
      <c r="AZY92" s="1"/>
      <c r="AZZ92" s="1"/>
      <c r="BAA92" s="1"/>
      <c r="BAB92" s="1"/>
      <c r="BAC92" s="1"/>
      <c r="BAD92" s="1"/>
      <c r="BAE92" s="1"/>
      <c r="BAF92" s="1"/>
      <c r="BAG92" s="1"/>
      <c r="BAH92" s="1"/>
      <c r="BAI92" s="1"/>
      <c r="BAJ92" s="1"/>
      <c r="BAK92" s="1"/>
      <c r="BAL92" s="1"/>
      <c r="BAM92" s="1"/>
      <c r="BAN92" s="1"/>
      <c r="BAO92" s="1"/>
      <c r="BAP92" s="1"/>
      <c r="BAQ92" s="1"/>
      <c r="BAR92" s="1"/>
      <c r="BAS92" s="1"/>
      <c r="BAT92" s="1"/>
      <c r="BAU92" s="1"/>
      <c r="BAV92" s="1"/>
      <c r="BAW92" s="1"/>
      <c r="BAX92" s="1"/>
      <c r="BAY92" s="1"/>
      <c r="BAZ92" s="1"/>
      <c r="BBA92" s="1"/>
      <c r="BBB92" s="1"/>
      <c r="BBC92" s="1"/>
      <c r="BBD92" s="1"/>
      <c r="BBE92" s="1"/>
      <c r="BBF92" s="1"/>
      <c r="BBG92" s="1"/>
      <c r="BBH92" s="1"/>
      <c r="BBI92" s="1"/>
      <c r="BBJ92" s="1"/>
      <c r="BBK92" s="1"/>
      <c r="BBL92" s="1"/>
      <c r="BBM92" s="1"/>
      <c r="BBN92" s="1"/>
      <c r="BBO92" s="1"/>
      <c r="BBP92" s="1"/>
      <c r="BBQ92" s="1"/>
      <c r="BBR92" s="1"/>
      <c r="BBS92" s="1"/>
      <c r="BBT92" s="1"/>
      <c r="BBU92" s="1"/>
      <c r="BBV92" s="1"/>
      <c r="BBW92" s="1"/>
      <c r="BBX92" s="1"/>
      <c r="BBY92" s="1"/>
      <c r="BBZ92" s="1"/>
      <c r="BCA92" s="1"/>
      <c r="BCB92" s="1"/>
      <c r="BCC92" s="1"/>
      <c r="BCD92" s="1"/>
      <c r="BCE92" s="1"/>
      <c r="BCF92" s="1"/>
      <c r="BCG92" s="1"/>
      <c r="BCH92" s="1"/>
      <c r="BCI92" s="1"/>
      <c r="BCJ92" s="1"/>
      <c r="BCK92" s="1"/>
      <c r="BCL92" s="1"/>
      <c r="BCM92" s="1"/>
      <c r="BCN92" s="1"/>
      <c r="BCO92" s="1"/>
      <c r="BCP92" s="1"/>
      <c r="BCQ92" s="1"/>
      <c r="BCR92" s="1"/>
      <c r="BCS92" s="1"/>
      <c r="BCT92" s="1"/>
      <c r="BCU92" s="1"/>
      <c r="BCV92" s="1"/>
      <c r="BCW92" s="1"/>
      <c r="BCX92" s="1"/>
      <c r="BCY92" s="1"/>
      <c r="BCZ92" s="1"/>
      <c r="BDA92" s="1"/>
      <c r="BDB92" s="1"/>
      <c r="BDC92" s="1"/>
      <c r="BDD92" s="1"/>
      <c r="BDE92" s="1"/>
      <c r="BDF92" s="1"/>
      <c r="BDG92" s="1"/>
      <c r="BDH92" s="1"/>
      <c r="BDI92" s="1"/>
      <c r="BDJ92" s="1"/>
      <c r="BDK92" s="1"/>
      <c r="BDL92" s="1"/>
      <c r="BDM92" s="1"/>
      <c r="BDN92" s="1"/>
      <c r="BDO92" s="1"/>
      <c r="BDP92" s="1"/>
      <c r="BDQ92" s="1"/>
      <c r="BDR92" s="1"/>
      <c r="BDS92" s="1"/>
      <c r="BDT92" s="1"/>
      <c r="BDU92" s="1"/>
      <c r="BDV92" s="1"/>
      <c r="BDW92" s="1"/>
      <c r="BDX92" s="1"/>
      <c r="BDY92" s="1"/>
      <c r="BDZ92" s="1"/>
      <c r="BEA92" s="1"/>
      <c r="BEB92" s="1"/>
      <c r="BEC92" s="1"/>
      <c r="BED92" s="1"/>
      <c r="BEE92" s="1"/>
      <c r="BEF92" s="1"/>
      <c r="BEG92" s="1"/>
      <c r="BEH92" s="1"/>
      <c r="BEI92" s="1"/>
      <c r="BEJ92" s="1"/>
      <c r="BEK92" s="1"/>
      <c r="BEL92" s="1"/>
      <c r="BEM92" s="1"/>
      <c r="BEN92" s="1"/>
      <c r="BEO92" s="1"/>
      <c r="BEP92" s="1"/>
      <c r="BEQ92" s="1"/>
      <c r="BER92" s="1"/>
      <c r="BES92" s="1"/>
      <c r="BET92" s="1"/>
      <c r="BEU92" s="1"/>
      <c r="BEV92" s="1"/>
      <c r="BEW92" s="1"/>
      <c r="BEX92" s="1"/>
      <c r="BEY92" s="1"/>
      <c r="BEZ92" s="1"/>
      <c r="BFA92" s="1"/>
      <c r="BFB92" s="1"/>
      <c r="BFC92" s="1"/>
      <c r="BFD92" s="1"/>
      <c r="BFE92" s="1"/>
      <c r="BFF92" s="1"/>
      <c r="BFG92" s="1"/>
      <c r="BFH92" s="1"/>
      <c r="BFI92" s="1"/>
      <c r="BFJ92" s="1"/>
      <c r="BFK92" s="1"/>
      <c r="BFL92" s="1"/>
      <c r="BFM92" s="1"/>
      <c r="BFN92" s="1"/>
      <c r="BFO92" s="1"/>
      <c r="BFP92" s="1"/>
      <c r="BFQ92" s="1"/>
      <c r="BFR92" s="1"/>
      <c r="BFS92" s="1"/>
      <c r="BFT92" s="1"/>
      <c r="BFU92" s="1"/>
      <c r="BFV92" s="1"/>
      <c r="BFW92" s="1"/>
      <c r="BFX92" s="1"/>
      <c r="BFY92" s="1"/>
      <c r="BFZ92" s="1"/>
      <c r="BGA92" s="1"/>
      <c r="BGB92" s="1"/>
      <c r="BGC92" s="1"/>
      <c r="BGD92" s="1"/>
      <c r="BGE92" s="1"/>
      <c r="BGF92" s="1"/>
      <c r="BGG92" s="1"/>
      <c r="BGH92" s="1"/>
      <c r="BGI92" s="1"/>
      <c r="BGJ92" s="1"/>
      <c r="BGK92" s="1"/>
      <c r="BGL92" s="1"/>
      <c r="BGM92" s="1"/>
      <c r="BGN92" s="1"/>
      <c r="BGO92" s="1"/>
      <c r="BGP92" s="1"/>
      <c r="BGQ92" s="1"/>
      <c r="BGR92" s="1"/>
      <c r="BGS92" s="1"/>
      <c r="BGT92" s="1"/>
      <c r="BGU92" s="1"/>
      <c r="BGV92" s="1"/>
      <c r="BGW92" s="1"/>
      <c r="BGX92" s="1"/>
      <c r="BGY92" s="1"/>
      <c r="BGZ92" s="1"/>
      <c r="BHA92" s="1"/>
      <c r="BHB92" s="1"/>
      <c r="BHC92" s="1"/>
      <c r="BHD92" s="1"/>
      <c r="BHE92" s="1"/>
      <c r="BHF92" s="1"/>
      <c r="BHG92" s="1"/>
      <c r="BHH92" s="1"/>
      <c r="BHI92" s="1"/>
      <c r="BHJ92" s="1"/>
    </row>
    <row r="93" spans="1:1570" s="4" customFormat="1">
      <c r="A93" s="15"/>
      <c r="B93" s="15"/>
      <c r="C93" s="6"/>
      <c r="D93" s="6"/>
      <c r="E93" s="6"/>
      <c r="F93" s="9"/>
      <c r="G93" s="13"/>
      <c r="H93" s="9"/>
      <c r="I93" s="6"/>
      <c r="J93" s="6"/>
      <c r="K93" s="6"/>
      <c r="L93" s="6"/>
      <c r="M93" s="9"/>
      <c r="N93" s="23"/>
      <c r="O93" s="24"/>
      <c r="P93" s="6"/>
      <c r="Q93" s="24"/>
      <c r="R93" s="6"/>
      <c r="S93" s="9"/>
      <c r="T93" s="27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  <c r="PY93" s="1"/>
      <c r="PZ93" s="1"/>
      <c r="QA93" s="1"/>
      <c r="QB93" s="1"/>
      <c r="QC93" s="1"/>
      <c r="QD93" s="1"/>
      <c r="QE93" s="1"/>
      <c r="QF93" s="1"/>
      <c r="QG93" s="1"/>
      <c r="QH93" s="1"/>
      <c r="QI93" s="1"/>
      <c r="QJ93" s="1"/>
      <c r="QK93" s="1"/>
      <c r="QL93" s="1"/>
      <c r="QM93" s="1"/>
      <c r="QN93" s="1"/>
      <c r="QO93" s="1"/>
      <c r="QP93" s="1"/>
      <c r="QQ93" s="1"/>
      <c r="QR93" s="1"/>
      <c r="QS93" s="1"/>
      <c r="QT93" s="1"/>
      <c r="QU93" s="1"/>
      <c r="QV93" s="1"/>
      <c r="QW93" s="1"/>
      <c r="QX93" s="1"/>
      <c r="QY93" s="1"/>
      <c r="QZ93" s="1"/>
      <c r="RA93" s="1"/>
      <c r="RB93" s="1"/>
      <c r="RC93" s="1"/>
      <c r="RD93" s="1"/>
      <c r="RE93" s="1"/>
      <c r="RF93" s="1"/>
      <c r="RG93" s="1"/>
      <c r="RH93" s="1"/>
      <c r="RI93" s="1"/>
      <c r="RJ93" s="1"/>
      <c r="RK93" s="1"/>
      <c r="RL93" s="1"/>
      <c r="RM93" s="1"/>
      <c r="RN93" s="1"/>
      <c r="RO93" s="1"/>
      <c r="RP93" s="1"/>
      <c r="RQ93" s="1"/>
      <c r="RR93" s="1"/>
      <c r="RS93" s="1"/>
      <c r="RT93" s="1"/>
      <c r="RU93" s="1"/>
      <c r="RV93" s="1"/>
      <c r="RW93" s="1"/>
      <c r="RX93" s="1"/>
      <c r="RY93" s="1"/>
      <c r="RZ93" s="1"/>
      <c r="SA93" s="1"/>
      <c r="SB93" s="1"/>
      <c r="SC93" s="1"/>
      <c r="SD93" s="1"/>
      <c r="SE93" s="1"/>
      <c r="SF93" s="1"/>
      <c r="SG93" s="1"/>
      <c r="SH93" s="1"/>
      <c r="SI93" s="1"/>
      <c r="SJ93" s="1"/>
      <c r="SK93" s="1"/>
      <c r="SL93" s="1"/>
      <c r="SM93" s="1"/>
      <c r="SN93" s="1"/>
      <c r="SO93" s="1"/>
      <c r="SP93" s="1"/>
      <c r="SQ93" s="1"/>
      <c r="SR93" s="1"/>
      <c r="SS93" s="1"/>
      <c r="ST93" s="1"/>
      <c r="SU93" s="1"/>
      <c r="SV93" s="1"/>
      <c r="SW93" s="1"/>
      <c r="SX93" s="1"/>
      <c r="SY93" s="1"/>
      <c r="SZ93" s="1"/>
      <c r="TA93" s="1"/>
      <c r="TB93" s="1"/>
      <c r="TC93" s="1"/>
      <c r="TD93" s="1"/>
      <c r="TE93" s="1"/>
      <c r="TF93" s="1"/>
      <c r="TG93" s="1"/>
      <c r="TH93" s="1"/>
      <c r="TI93" s="1"/>
      <c r="TJ93" s="1"/>
      <c r="TK93" s="1"/>
      <c r="TL93" s="1"/>
      <c r="TM93" s="1"/>
      <c r="TN93" s="1"/>
      <c r="TO93" s="1"/>
      <c r="TP93" s="1"/>
      <c r="TQ93" s="1"/>
      <c r="TR93" s="1"/>
      <c r="TS93" s="1"/>
      <c r="TT93" s="1"/>
      <c r="TU93" s="1"/>
      <c r="TV93" s="1"/>
      <c r="TW93" s="1"/>
      <c r="TX93" s="1"/>
      <c r="TY93" s="1"/>
      <c r="TZ93" s="1"/>
      <c r="UA93" s="1"/>
      <c r="UB93" s="1"/>
      <c r="UC93" s="1"/>
      <c r="UD93" s="1"/>
      <c r="UE93" s="1"/>
      <c r="UF93" s="1"/>
      <c r="UG93" s="1"/>
      <c r="UH93" s="1"/>
      <c r="UI93" s="1"/>
      <c r="UJ93" s="1"/>
      <c r="UK93" s="1"/>
      <c r="UL93" s="1"/>
      <c r="UM93" s="1"/>
      <c r="UN93" s="1"/>
      <c r="UO93" s="1"/>
      <c r="UP93" s="1"/>
      <c r="UQ93" s="1"/>
      <c r="UR93" s="1"/>
      <c r="US93" s="1"/>
      <c r="UT93" s="1"/>
      <c r="UU93" s="1"/>
      <c r="UV93" s="1"/>
      <c r="UW93" s="1"/>
      <c r="UX93" s="1"/>
      <c r="UY93" s="1"/>
      <c r="UZ93" s="1"/>
      <c r="VA93" s="1"/>
      <c r="VB93" s="1"/>
      <c r="VC93" s="1"/>
      <c r="VD93" s="1"/>
      <c r="VE93" s="1"/>
      <c r="VF93" s="1"/>
      <c r="VG93" s="1"/>
      <c r="VH93" s="1"/>
      <c r="VI93" s="1"/>
      <c r="VJ93" s="1"/>
      <c r="VK93" s="1"/>
      <c r="VL93" s="1"/>
      <c r="VM93" s="1"/>
      <c r="VN93" s="1"/>
      <c r="VO93" s="1"/>
      <c r="VP93" s="1"/>
      <c r="VQ93" s="1"/>
      <c r="VR93" s="1"/>
      <c r="VS93" s="1"/>
      <c r="VT93" s="1"/>
      <c r="VU93" s="1"/>
      <c r="VV93" s="1"/>
      <c r="VW93" s="1"/>
      <c r="VX93" s="1"/>
      <c r="VY93" s="1"/>
      <c r="VZ93" s="1"/>
      <c r="WA93" s="1"/>
      <c r="WB93" s="1"/>
      <c r="WC93" s="1"/>
      <c r="WD93" s="1"/>
      <c r="WE93" s="1"/>
      <c r="WF93" s="1"/>
      <c r="WG93" s="1"/>
      <c r="WH93" s="1"/>
      <c r="WI93" s="1"/>
      <c r="WJ93" s="1"/>
      <c r="WK93" s="1"/>
      <c r="WL93" s="1"/>
      <c r="WM93" s="1"/>
      <c r="WN93" s="1"/>
      <c r="WO93" s="1"/>
      <c r="WP93" s="1"/>
      <c r="WQ93" s="1"/>
      <c r="WR93" s="1"/>
      <c r="WS93" s="1"/>
      <c r="WT93" s="1"/>
      <c r="WU93" s="1"/>
      <c r="WV93" s="1"/>
      <c r="WW93" s="1"/>
      <c r="WX93" s="1"/>
      <c r="WY93" s="1"/>
      <c r="WZ93" s="1"/>
      <c r="XA93" s="1"/>
      <c r="XB93" s="1"/>
      <c r="XC93" s="1"/>
      <c r="XD93" s="1"/>
      <c r="XE93" s="1"/>
      <c r="XF93" s="1"/>
      <c r="XG93" s="1"/>
      <c r="XH93" s="1"/>
      <c r="XI93" s="1"/>
      <c r="XJ93" s="1"/>
      <c r="XK93" s="1"/>
      <c r="XL93" s="1"/>
      <c r="XM93" s="1"/>
      <c r="XN93" s="1"/>
      <c r="XO93" s="1"/>
      <c r="XP93" s="1"/>
      <c r="XQ93" s="1"/>
      <c r="XR93" s="1"/>
      <c r="XS93" s="1"/>
      <c r="XT93" s="1"/>
      <c r="XU93" s="1"/>
      <c r="XV93" s="1"/>
      <c r="XW93" s="1"/>
      <c r="XX93" s="1"/>
      <c r="XY93" s="1"/>
      <c r="XZ93" s="1"/>
      <c r="YA93" s="1"/>
      <c r="YB93" s="1"/>
      <c r="YC93" s="1"/>
      <c r="YD93" s="1"/>
      <c r="YE93" s="1"/>
      <c r="YF93" s="1"/>
      <c r="YG93" s="1"/>
      <c r="YH93" s="1"/>
      <c r="YI93" s="1"/>
      <c r="YJ93" s="1"/>
      <c r="YK93" s="1"/>
      <c r="YL93" s="1"/>
      <c r="YM93" s="1"/>
      <c r="YN93" s="1"/>
      <c r="YO93" s="1"/>
      <c r="YP93" s="1"/>
      <c r="YQ93" s="1"/>
      <c r="YR93" s="1"/>
      <c r="YS93" s="1"/>
      <c r="YT93" s="1"/>
      <c r="YU93" s="1"/>
      <c r="YV93" s="1"/>
      <c r="YW93" s="1"/>
      <c r="YX93" s="1"/>
      <c r="YY93" s="1"/>
      <c r="YZ93" s="1"/>
      <c r="ZA93" s="1"/>
      <c r="ZB93" s="1"/>
      <c r="ZC93" s="1"/>
      <c r="ZD93" s="1"/>
      <c r="ZE93" s="1"/>
      <c r="ZF93" s="1"/>
      <c r="ZG93" s="1"/>
      <c r="ZH93" s="1"/>
      <c r="ZI93" s="1"/>
      <c r="ZJ93" s="1"/>
      <c r="ZK93" s="1"/>
      <c r="ZL93" s="1"/>
      <c r="ZM93" s="1"/>
      <c r="ZN93" s="1"/>
      <c r="ZO93" s="1"/>
      <c r="ZP93" s="1"/>
      <c r="ZQ93" s="1"/>
      <c r="ZR93" s="1"/>
      <c r="ZS93" s="1"/>
      <c r="ZT93" s="1"/>
      <c r="ZU93" s="1"/>
      <c r="ZV93" s="1"/>
      <c r="ZW93" s="1"/>
      <c r="ZX93" s="1"/>
      <c r="ZY93" s="1"/>
      <c r="ZZ93" s="1"/>
      <c r="AAA93" s="1"/>
      <c r="AAB93" s="1"/>
      <c r="AAC93" s="1"/>
      <c r="AAD93" s="1"/>
      <c r="AAE93" s="1"/>
      <c r="AAF93" s="1"/>
      <c r="AAG93" s="1"/>
      <c r="AAH93" s="1"/>
      <c r="AAI93" s="1"/>
      <c r="AAJ93" s="1"/>
      <c r="AAK93" s="1"/>
      <c r="AAL93" s="1"/>
      <c r="AAM93" s="1"/>
      <c r="AAN93" s="1"/>
      <c r="AAO93" s="1"/>
      <c r="AAP93" s="1"/>
      <c r="AAQ93" s="1"/>
      <c r="AAR93" s="1"/>
      <c r="AAS93" s="1"/>
      <c r="AAT93" s="1"/>
      <c r="AAU93" s="1"/>
      <c r="AAV93" s="1"/>
      <c r="AAW93" s="1"/>
      <c r="AAX93" s="1"/>
      <c r="AAY93" s="1"/>
      <c r="AAZ93" s="1"/>
      <c r="ABA93" s="1"/>
      <c r="ABB93" s="1"/>
      <c r="ABC93" s="1"/>
      <c r="ABD93" s="1"/>
      <c r="ABE93" s="1"/>
      <c r="ABF93" s="1"/>
      <c r="ABG93" s="1"/>
      <c r="ABH93" s="1"/>
      <c r="ABI93" s="1"/>
      <c r="ABJ93" s="1"/>
      <c r="ABK93" s="1"/>
      <c r="ABL93" s="1"/>
      <c r="ABM93" s="1"/>
      <c r="ABN93" s="1"/>
      <c r="ABO93" s="1"/>
      <c r="ABP93" s="1"/>
      <c r="ABQ93" s="1"/>
      <c r="ABR93" s="1"/>
      <c r="ABS93" s="1"/>
      <c r="ABT93" s="1"/>
      <c r="ABU93" s="1"/>
      <c r="ABV93" s="1"/>
      <c r="ABW93" s="1"/>
      <c r="ABX93" s="1"/>
      <c r="ABY93" s="1"/>
      <c r="ABZ93" s="1"/>
      <c r="ACA93" s="1"/>
      <c r="ACB93" s="1"/>
      <c r="ACC93" s="1"/>
      <c r="ACD93" s="1"/>
      <c r="ACE93" s="1"/>
      <c r="ACF93" s="1"/>
      <c r="ACG93" s="1"/>
      <c r="ACH93" s="1"/>
      <c r="ACI93" s="1"/>
      <c r="ACJ93" s="1"/>
      <c r="ACK93" s="1"/>
      <c r="ACL93" s="1"/>
      <c r="ACM93" s="1"/>
      <c r="ACN93" s="1"/>
      <c r="ACO93" s="1"/>
      <c r="ACP93" s="1"/>
      <c r="ACQ93" s="1"/>
      <c r="ACR93" s="1"/>
      <c r="ACS93" s="1"/>
      <c r="ACT93" s="1"/>
      <c r="ACU93" s="1"/>
      <c r="ACV93" s="1"/>
      <c r="ACW93" s="1"/>
      <c r="ACX93" s="1"/>
      <c r="ACY93" s="1"/>
      <c r="ACZ93" s="1"/>
      <c r="ADA93" s="1"/>
      <c r="ADB93" s="1"/>
      <c r="ADC93" s="1"/>
      <c r="ADD93" s="1"/>
      <c r="ADE93" s="1"/>
      <c r="ADF93" s="1"/>
      <c r="ADG93" s="1"/>
      <c r="ADH93" s="1"/>
      <c r="ADI93" s="1"/>
      <c r="ADJ93" s="1"/>
      <c r="ADK93" s="1"/>
      <c r="ADL93" s="1"/>
      <c r="ADM93" s="1"/>
      <c r="ADN93" s="1"/>
      <c r="ADO93" s="1"/>
      <c r="ADP93" s="1"/>
      <c r="ADQ93" s="1"/>
      <c r="ADR93" s="1"/>
      <c r="ADS93" s="1"/>
      <c r="ADT93" s="1"/>
      <c r="ADU93" s="1"/>
      <c r="ADV93" s="1"/>
      <c r="ADW93" s="1"/>
      <c r="ADX93" s="1"/>
      <c r="ADY93" s="1"/>
      <c r="ADZ93" s="1"/>
      <c r="AEA93" s="1"/>
      <c r="AEB93" s="1"/>
      <c r="AEC93" s="1"/>
      <c r="AED93" s="1"/>
      <c r="AEE93" s="1"/>
      <c r="AEF93" s="1"/>
      <c r="AEG93" s="1"/>
      <c r="AEH93" s="1"/>
      <c r="AEI93" s="1"/>
      <c r="AEJ93" s="1"/>
      <c r="AEK93" s="1"/>
      <c r="AEL93" s="1"/>
      <c r="AEM93" s="1"/>
      <c r="AEN93" s="1"/>
      <c r="AEO93" s="1"/>
      <c r="AEP93" s="1"/>
      <c r="AEQ93" s="1"/>
      <c r="AER93" s="1"/>
      <c r="AES93" s="1"/>
      <c r="AET93" s="1"/>
      <c r="AEU93" s="1"/>
      <c r="AEV93" s="1"/>
      <c r="AEW93" s="1"/>
      <c r="AEX93" s="1"/>
      <c r="AEY93" s="1"/>
      <c r="AEZ93" s="1"/>
      <c r="AFA93" s="1"/>
      <c r="AFB93" s="1"/>
      <c r="AFC93" s="1"/>
      <c r="AFD93" s="1"/>
      <c r="AFE93" s="1"/>
      <c r="AFF93" s="1"/>
      <c r="AFG93" s="1"/>
      <c r="AFH93" s="1"/>
      <c r="AFI93" s="1"/>
      <c r="AFJ93" s="1"/>
      <c r="AFK93" s="1"/>
      <c r="AFL93" s="1"/>
      <c r="AFM93" s="1"/>
      <c r="AFN93" s="1"/>
      <c r="AFO93" s="1"/>
      <c r="AFP93" s="1"/>
      <c r="AFQ93" s="1"/>
      <c r="AFR93" s="1"/>
      <c r="AFS93" s="1"/>
      <c r="AFT93" s="1"/>
      <c r="AFU93" s="1"/>
      <c r="AFV93" s="1"/>
      <c r="AFW93" s="1"/>
      <c r="AFX93" s="1"/>
      <c r="AFY93" s="1"/>
      <c r="AFZ93" s="1"/>
      <c r="AGA93" s="1"/>
      <c r="AGB93" s="1"/>
      <c r="AGC93" s="1"/>
      <c r="AGD93" s="1"/>
      <c r="AGE93" s="1"/>
      <c r="AGF93" s="1"/>
      <c r="AGG93" s="1"/>
      <c r="AGH93" s="1"/>
      <c r="AGI93" s="1"/>
      <c r="AGJ93" s="1"/>
      <c r="AGK93" s="1"/>
      <c r="AGL93" s="1"/>
      <c r="AGM93" s="1"/>
      <c r="AGN93" s="1"/>
      <c r="AGO93" s="1"/>
      <c r="AGP93" s="1"/>
      <c r="AGQ93" s="1"/>
      <c r="AGR93" s="1"/>
      <c r="AGS93" s="1"/>
      <c r="AGT93" s="1"/>
      <c r="AGU93" s="1"/>
      <c r="AGV93" s="1"/>
      <c r="AGW93" s="1"/>
      <c r="AGX93" s="1"/>
      <c r="AGY93" s="1"/>
      <c r="AGZ93" s="1"/>
      <c r="AHA93" s="1"/>
      <c r="AHB93" s="1"/>
      <c r="AHC93" s="1"/>
      <c r="AHD93" s="1"/>
      <c r="AHE93" s="1"/>
      <c r="AHF93" s="1"/>
      <c r="AHG93" s="1"/>
      <c r="AHH93" s="1"/>
      <c r="AHI93" s="1"/>
      <c r="AHJ93" s="1"/>
      <c r="AHK93" s="1"/>
      <c r="AHL93" s="1"/>
      <c r="AHM93" s="1"/>
      <c r="AHN93" s="1"/>
      <c r="AHO93" s="1"/>
      <c r="AHP93" s="1"/>
      <c r="AHQ93" s="1"/>
      <c r="AHR93" s="1"/>
      <c r="AHS93" s="1"/>
      <c r="AHT93" s="1"/>
      <c r="AHU93" s="1"/>
      <c r="AHV93" s="1"/>
      <c r="AHW93" s="1"/>
      <c r="AHX93" s="1"/>
      <c r="AHY93" s="1"/>
      <c r="AHZ93" s="1"/>
      <c r="AIA93" s="1"/>
      <c r="AIB93" s="1"/>
      <c r="AIC93" s="1"/>
      <c r="AID93" s="1"/>
      <c r="AIE93" s="1"/>
      <c r="AIF93" s="1"/>
      <c r="AIG93" s="1"/>
      <c r="AIH93" s="1"/>
      <c r="AII93" s="1"/>
      <c r="AIJ93" s="1"/>
      <c r="AIK93" s="1"/>
      <c r="AIL93" s="1"/>
      <c r="AIM93" s="1"/>
      <c r="AIN93" s="1"/>
      <c r="AIO93" s="1"/>
      <c r="AIP93" s="1"/>
      <c r="AIQ93" s="1"/>
      <c r="AIR93" s="1"/>
      <c r="AIS93" s="1"/>
      <c r="AIT93" s="1"/>
      <c r="AIU93" s="1"/>
      <c r="AIV93" s="1"/>
      <c r="AIW93" s="1"/>
      <c r="AIX93" s="1"/>
      <c r="AIY93" s="1"/>
      <c r="AIZ93" s="1"/>
      <c r="AJA93" s="1"/>
      <c r="AJB93" s="1"/>
      <c r="AJC93" s="1"/>
      <c r="AJD93" s="1"/>
      <c r="AJE93" s="1"/>
      <c r="AJF93" s="1"/>
      <c r="AJG93" s="1"/>
      <c r="AJH93" s="1"/>
      <c r="AJI93" s="1"/>
      <c r="AJJ93" s="1"/>
      <c r="AJK93" s="1"/>
      <c r="AJL93" s="1"/>
      <c r="AJM93" s="1"/>
      <c r="AJN93" s="1"/>
      <c r="AJO93" s="1"/>
      <c r="AJP93" s="1"/>
      <c r="AJQ93" s="1"/>
      <c r="AJR93" s="1"/>
      <c r="AJS93" s="1"/>
      <c r="AJT93" s="1"/>
      <c r="AJU93" s="1"/>
      <c r="AJV93" s="1"/>
      <c r="AJW93" s="1"/>
      <c r="AJX93" s="1"/>
      <c r="AJY93" s="1"/>
      <c r="AJZ93" s="1"/>
      <c r="AKA93" s="1"/>
      <c r="AKB93" s="1"/>
      <c r="AKC93" s="1"/>
      <c r="AKD93" s="1"/>
      <c r="AKE93" s="1"/>
      <c r="AKF93" s="1"/>
      <c r="AKG93" s="1"/>
      <c r="AKH93" s="1"/>
      <c r="AKI93" s="1"/>
      <c r="AKJ93" s="1"/>
      <c r="AKK93" s="1"/>
      <c r="AKL93" s="1"/>
      <c r="AKM93" s="1"/>
      <c r="AKN93" s="1"/>
      <c r="AKO93" s="1"/>
      <c r="AKP93" s="1"/>
      <c r="AKQ93" s="1"/>
      <c r="AKR93" s="1"/>
      <c r="AKS93" s="1"/>
      <c r="AKT93" s="1"/>
      <c r="AKU93" s="1"/>
      <c r="AKV93" s="1"/>
      <c r="AKW93" s="1"/>
      <c r="AKX93" s="1"/>
      <c r="AKY93" s="1"/>
      <c r="AKZ93" s="1"/>
      <c r="ALA93" s="1"/>
      <c r="ALB93" s="1"/>
      <c r="ALC93" s="1"/>
      <c r="ALD93" s="1"/>
      <c r="ALE93" s="1"/>
      <c r="ALF93" s="1"/>
      <c r="ALG93" s="1"/>
      <c r="ALH93" s="1"/>
      <c r="ALI93" s="1"/>
      <c r="ALJ93" s="1"/>
      <c r="ALK93" s="1"/>
      <c r="ALL93" s="1"/>
      <c r="ALM93" s="1"/>
      <c r="ALN93" s="1"/>
      <c r="ALO93" s="1"/>
      <c r="ALP93" s="1"/>
      <c r="ALQ93" s="1"/>
      <c r="ALR93" s="1"/>
      <c r="ALS93" s="1"/>
      <c r="ALT93" s="1"/>
      <c r="ALU93" s="1"/>
      <c r="ALV93" s="1"/>
      <c r="ALW93" s="1"/>
      <c r="ALX93" s="1"/>
      <c r="ALY93" s="1"/>
      <c r="ALZ93" s="1"/>
      <c r="AMA93" s="1"/>
      <c r="AMB93" s="1"/>
      <c r="AMC93" s="1"/>
      <c r="AMD93" s="1"/>
      <c r="AME93" s="1"/>
      <c r="AMF93" s="1"/>
      <c r="AMG93" s="1"/>
      <c r="AMH93" s="1"/>
      <c r="AMI93" s="1"/>
      <c r="AMJ93" s="1"/>
      <c r="AMK93" s="1"/>
      <c r="AML93" s="1"/>
      <c r="AMM93" s="1"/>
      <c r="AMN93" s="1"/>
      <c r="AMO93" s="1"/>
      <c r="AMP93" s="1"/>
      <c r="AMQ93" s="1"/>
      <c r="AMR93" s="1"/>
      <c r="AMS93" s="1"/>
      <c r="AMT93" s="1"/>
      <c r="AMU93" s="1"/>
      <c r="AMV93" s="1"/>
      <c r="AMW93" s="1"/>
      <c r="AMX93" s="1"/>
      <c r="AMY93" s="1"/>
      <c r="AMZ93" s="1"/>
      <c r="ANA93" s="1"/>
      <c r="ANB93" s="1"/>
      <c r="ANC93" s="1"/>
      <c r="AND93" s="1"/>
      <c r="ANE93" s="1"/>
      <c r="ANF93" s="1"/>
      <c r="ANG93" s="1"/>
      <c r="ANH93" s="1"/>
      <c r="ANI93" s="1"/>
      <c r="ANJ93" s="1"/>
      <c r="ANK93" s="1"/>
      <c r="ANL93" s="1"/>
      <c r="ANM93" s="1"/>
      <c r="ANN93" s="1"/>
      <c r="ANO93" s="1"/>
      <c r="ANP93" s="1"/>
      <c r="ANQ93" s="1"/>
      <c r="ANR93" s="1"/>
      <c r="ANS93" s="1"/>
      <c r="ANT93" s="1"/>
      <c r="ANU93" s="1"/>
      <c r="ANV93" s="1"/>
      <c r="ANW93" s="1"/>
      <c r="ANX93" s="1"/>
      <c r="ANY93" s="1"/>
      <c r="ANZ93" s="1"/>
      <c r="AOA93" s="1"/>
      <c r="AOB93" s="1"/>
      <c r="AOC93" s="1"/>
      <c r="AOD93" s="1"/>
      <c r="AOE93" s="1"/>
      <c r="AOF93" s="1"/>
      <c r="AOG93" s="1"/>
      <c r="AOH93" s="1"/>
      <c r="AOI93" s="1"/>
      <c r="AOJ93" s="1"/>
      <c r="AOK93" s="1"/>
      <c r="AOL93" s="1"/>
      <c r="AOM93" s="1"/>
      <c r="AON93" s="1"/>
      <c r="AOO93" s="1"/>
      <c r="AOP93" s="1"/>
      <c r="AOQ93" s="1"/>
      <c r="AOR93" s="1"/>
      <c r="AOS93" s="1"/>
      <c r="AOT93" s="1"/>
      <c r="AOU93" s="1"/>
      <c r="AOV93" s="1"/>
      <c r="AOW93" s="1"/>
      <c r="AOX93" s="1"/>
      <c r="AOY93" s="1"/>
      <c r="AOZ93" s="1"/>
      <c r="APA93" s="1"/>
      <c r="APB93" s="1"/>
      <c r="APC93" s="1"/>
      <c r="APD93" s="1"/>
      <c r="APE93" s="1"/>
      <c r="APF93" s="1"/>
      <c r="APG93" s="1"/>
      <c r="APH93" s="1"/>
      <c r="API93" s="1"/>
      <c r="APJ93" s="1"/>
      <c r="APK93" s="1"/>
      <c r="APL93" s="1"/>
      <c r="APM93" s="1"/>
      <c r="APN93" s="1"/>
      <c r="APO93" s="1"/>
      <c r="APP93" s="1"/>
      <c r="APQ93" s="1"/>
      <c r="APR93" s="1"/>
      <c r="APS93" s="1"/>
      <c r="APT93" s="1"/>
      <c r="APU93" s="1"/>
      <c r="APV93" s="1"/>
      <c r="APW93" s="1"/>
      <c r="APX93" s="1"/>
      <c r="APY93" s="1"/>
      <c r="APZ93" s="1"/>
      <c r="AQA93" s="1"/>
      <c r="AQB93" s="1"/>
      <c r="AQC93" s="1"/>
      <c r="AQD93" s="1"/>
      <c r="AQE93" s="1"/>
      <c r="AQF93" s="1"/>
      <c r="AQG93" s="1"/>
      <c r="AQH93" s="1"/>
      <c r="AQI93" s="1"/>
      <c r="AQJ93" s="1"/>
      <c r="AQK93" s="1"/>
      <c r="AQL93" s="1"/>
      <c r="AQM93" s="1"/>
      <c r="AQN93" s="1"/>
      <c r="AQO93" s="1"/>
      <c r="AQP93" s="1"/>
      <c r="AQQ93" s="1"/>
      <c r="AQR93" s="1"/>
      <c r="AQS93" s="1"/>
      <c r="AQT93" s="1"/>
      <c r="AQU93" s="1"/>
      <c r="AQV93" s="1"/>
      <c r="AQW93" s="1"/>
      <c r="AQX93" s="1"/>
      <c r="AQY93" s="1"/>
      <c r="AQZ93" s="1"/>
      <c r="ARA93" s="1"/>
      <c r="ARB93" s="1"/>
      <c r="ARC93" s="1"/>
      <c r="ARD93" s="1"/>
      <c r="ARE93" s="1"/>
      <c r="ARF93" s="1"/>
      <c r="ARG93" s="1"/>
      <c r="ARH93" s="1"/>
      <c r="ARI93" s="1"/>
      <c r="ARJ93" s="1"/>
      <c r="ARK93" s="1"/>
      <c r="ARL93" s="1"/>
      <c r="ARM93" s="1"/>
      <c r="ARN93" s="1"/>
      <c r="ARO93" s="1"/>
      <c r="ARP93" s="1"/>
      <c r="ARQ93" s="1"/>
      <c r="ARR93" s="1"/>
      <c r="ARS93" s="1"/>
      <c r="ART93" s="1"/>
      <c r="ARU93" s="1"/>
      <c r="ARV93" s="1"/>
      <c r="ARW93" s="1"/>
      <c r="ARX93" s="1"/>
      <c r="ARY93" s="1"/>
      <c r="ARZ93" s="1"/>
      <c r="ASA93" s="1"/>
      <c r="ASB93" s="1"/>
      <c r="ASC93" s="1"/>
      <c r="ASD93" s="1"/>
      <c r="ASE93" s="1"/>
      <c r="ASF93" s="1"/>
      <c r="ASG93" s="1"/>
      <c r="ASH93" s="1"/>
      <c r="ASI93" s="1"/>
      <c r="ASJ93" s="1"/>
      <c r="ASK93" s="1"/>
      <c r="ASL93" s="1"/>
      <c r="ASM93" s="1"/>
      <c r="ASN93" s="1"/>
      <c r="ASO93" s="1"/>
      <c r="ASP93" s="1"/>
      <c r="ASQ93" s="1"/>
      <c r="ASR93" s="1"/>
      <c r="ASS93" s="1"/>
      <c r="AST93" s="1"/>
      <c r="ASU93" s="1"/>
      <c r="ASV93" s="1"/>
      <c r="ASW93" s="1"/>
      <c r="ASX93" s="1"/>
      <c r="ASY93" s="1"/>
      <c r="ASZ93" s="1"/>
      <c r="ATA93" s="1"/>
      <c r="ATB93" s="1"/>
      <c r="ATC93" s="1"/>
      <c r="ATD93" s="1"/>
      <c r="ATE93" s="1"/>
      <c r="ATF93" s="1"/>
      <c r="ATG93" s="1"/>
      <c r="ATH93" s="1"/>
      <c r="ATI93" s="1"/>
      <c r="ATJ93" s="1"/>
      <c r="ATK93" s="1"/>
      <c r="ATL93" s="1"/>
      <c r="ATM93" s="1"/>
      <c r="ATN93" s="1"/>
      <c r="ATO93" s="1"/>
      <c r="ATP93" s="1"/>
      <c r="ATQ93" s="1"/>
      <c r="ATR93" s="1"/>
      <c r="ATS93" s="1"/>
      <c r="ATT93" s="1"/>
      <c r="ATU93" s="1"/>
      <c r="ATV93" s="1"/>
      <c r="ATW93" s="1"/>
      <c r="ATX93" s="1"/>
      <c r="ATY93" s="1"/>
      <c r="ATZ93" s="1"/>
      <c r="AUA93" s="1"/>
      <c r="AUB93" s="1"/>
      <c r="AUC93" s="1"/>
      <c r="AUD93" s="1"/>
      <c r="AUE93" s="1"/>
      <c r="AUF93" s="1"/>
      <c r="AUG93" s="1"/>
      <c r="AUH93" s="1"/>
      <c r="AUI93" s="1"/>
      <c r="AUJ93" s="1"/>
      <c r="AUK93" s="1"/>
      <c r="AUL93" s="1"/>
      <c r="AUM93" s="1"/>
      <c r="AUN93" s="1"/>
      <c r="AUO93" s="1"/>
      <c r="AUP93" s="1"/>
      <c r="AUQ93" s="1"/>
      <c r="AUR93" s="1"/>
      <c r="AUS93" s="1"/>
      <c r="AUT93" s="1"/>
      <c r="AUU93" s="1"/>
      <c r="AUV93" s="1"/>
      <c r="AUW93" s="1"/>
      <c r="AUX93" s="1"/>
      <c r="AUY93" s="1"/>
      <c r="AUZ93" s="1"/>
      <c r="AVA93" s="1"/>
      <c r="AVB93" s="1"/>
      <c r="AVC93" s="1"/>
      <c r="AVD93" s="1"/>
      <c r="AVE93" s="1"/>
      <c r="AVF93" s="1"/>
      <c r="AVG93" s="1"/>
      <c r="AVH93" s="1"/>
      <c r="AVI93" s="1"/>
      <c r="AVJ93" s="1"/>
      <c r="AVK93" s="1"/>
      <c r="AVL93" s="1"/>
      <c r="AVM93" s="1"/>
      <c r="AVN93" s="1"/>
      <c r="AVO93" s="1"/>
      <c r="AVP93" s="1"/>
      <c r="AVQ93" s="1"/>
      <c r="AVR93" s="1"/>
      <c r="AVS93" s="1"/>
      <c r="AVT93" s="1"/>
      <c r="AVU93" s="1"/>
      <c r="AVV93" s="1"/>
      <c r="AVW93" s="1"/>
      <c r="AVX93" s="1"/>
      <c r="AVY93" s="1"/>
      <c r="AVZ93" s="1"/>
      <c r="AWA93" s="1"/>
      <c r="AWB93" s="1"/>
      <c r="AWC93" s="1"/>
      <c r="AWD93" s="1"/>
      <c r="AWE93" s="1"/>
      <c r="AWF93" s="1"/>
      <c r="AWG93" s="1"/>
      <c r="AWH93" s="1"/>
      <c r="AWI93" s="1"/>
      <c r="AWJ93" s="1"/>
      <c r="AWK93" s="1"/>
      <c r="AWL93" s="1"/>
      <c r="AWM93" s="1"/>
      <c r="AWN93" s="1"/>
      <c r="AWO93" s="1"/>
      <c r="AWP93" s="1"/>
      <c r="AWQ93" s="1"/>
      <c r="AWR93" s="1"/>
      <c r="AWS93" s="1"/>
      <c r="AWT93" s="1"/>
      <c r="AWU93" s="1"/>
      <c r="AWV93" s="1"/>
      <c r="AWW93" s="1"/>
      <c r="AWX93" s="1"/>
      <c r="AWY93" s="1"/>
      <c r="AWZ93" s="1"/>
      <c r="AXA93" s="1"/>
      <c r="AXB93" s="1"/>
      <c r="AXC93" s="1"/>
      <c r="AXD93" s="1"/>
      <c r="AXE93" s="1"/>
      <c r="AXF93" s="1"/>
      <c r="AXG93" s="1"/>
      <c r="AXH93" s="1"/>
      <c r="AXI93" s="1"/>
      <c r="AXJ93" s="1"/>
      <c r="AXK93" s="1"/>
      <c r="AXL93" s="1"/>
      <c r="AXM93" s="1"/>
      <c r="AXN93" s="1"/>
      <c r="AXO93" s="1"/>
      <c r="AXP93" s="1"/>
      <c r="AXQ93" s="1"/>
      <c r="AXR93" s="1"/>
      <c r="AXS93" s="1"/>
      <c r="AXT93" s="1"/>
      <c r="AXU93" s="1"/>
      <c r="AXV93" s="1"/>
      <c r="AXW93" s="1"/>
      <c r="AXX93" s="1"/>
      <c r="AXY93" s="1"/>
      <c r="AXZ93" s="1"/>
      <c r="AYA93" s="1"/>
      <c r="AYB93" s="1"/>
      <c r="AYC93" s="1"/>
      <c r="AYD93" s="1"/>
      <c r="AYE93" s="1"/>
      <c r="AYF93" s="1"/>
      <c r="AYG93" s="1"/>
      <c r="AYH93" s="1"/>
      <c r="AYI93" s="1"/>
      <c r="AYJ93" s="1"/>
      <c r="AYK93" s="1"/>
      <c r="AYL93" s="1"/>
      <c r="AYM93" s="1"/>
      <c r="AYN93" s="1"/>
      <c r="AYO93" s="1"/>
      <c r="AYP93" s="1"/>
      <c r="AYQ93" s="1"/>
      <c r="AYR93" s="1"/>
      <c r="AYS93" s="1"/>
      <c r="AYT93" s="1"/>
      <c r="AYU93" s="1"/>
      <c r="AYV93" s="1"/>
      <c r="AYW93" s="1"/>
      <c r="AYX93" s="1"/>
      <c r="AYY93" s="1"/>
      <c r="AYZ93" s="1"/>
      <c r="AZA93" s="1"/>
      <c r="AZB93" s="1"/>
      <c r="AZC93" s="1"/>
      <c r="AZD93" s="1"/>
      <c r="AZE93" s="1"/>
      <c r="AZF93" s="1"/>
      <c r="AZG93" s="1"/>
      <c r="AZH93" s="1"/>
      <c r="AZI93" s="1"/>
      <c r="AZJ93" s="1"/>
      <c r="AZK93" s="1"/>
      <c r="AZL93" s="1"/>
      <c r="AZM93" s="1"/>
      <c r="AZN93" s="1"/>
      <c r="AZO93" s="1"/>
      <c r="AZP93" s="1"/>
      <c r="AZQ93" s="1"/>
      <c r="AZR93" s="1"/>
      <c r="AZS93" s="1"/>
      <c r="AZT93" s="1"/>
      <c r="AZU93" s="1"/>
      <c r="AZV93" s="1"/>
      <c r="AZW93" s="1"/>
      <c r="AZX93" s="1"/>
      <c r="AZY93" s="1"/>
      <c r="AZZ93" s="1"/>
      <c r="BAA93" s="1"/>
      <c r="BAB93" s="1"/>
      <c r="BAC93" s="1"/>
      <c r="BAD93" s="1"/>
      <c r="BAE93" s="1"/>
      <c r="BAF93" s="1"/>
      <c r="BAG93" s="1"/>
      <c r="BAH93" s="1"/>
      <c r="BAI93" s="1"/>
      <c r="BAJ93" s="1"/>
      <c r="BAK93" s="1"/>
      <c r="BAL93" s="1"/>
      <c r="BAM93" s="1"/>
      <c r="BAN93" s="1"/>
      <c r="BAO93" s="1"/>
      <c r="BAP93" s="1"/>
      <c r="BAQ93" s="1"/>
      <c r="BAR93" s="1"/>
      <c r="BAS93" s="1"/>
      <c r="BAT93" s="1"/>
      <c r="BAU93" s="1"/>
      <c r="BAV93" s="1"/>
      <c r="BAW93" s="1"/>
      <c r="BAX93" s="1"/>
      <c r="BAY93" s="1"/>
      <c r="BAZ93" s="1"/>
      <c r="BBA93" s="1"/>
      <c r="BBB93" s="1"/>
      <c r="BBC93" s="1"/>
      <c r="BBD93" s="1"/>
      <c r="BBE93" s="1"/>
      <c r="BBF93" s="1"/>
      <c r="BBG93" s="1"/>
      <c r="BBH93" s="1"/>
      <c r="BBI93" s="1"/>
      <c r="BBJ93" s="1"/>
      <c r="BBK93" s="1"/>
      <c r="BBL93" s="1"/>
      <c r="BBM93" s="1"/>
      <c r="BBN93" s="1"/>
      <c r="BBO93" s="1"/>
      <c r="BBP93" s="1"/>
      <c r="BBQ93" s="1"/>
      <c r="BBR93" s="1"/>
      <c r="BBS93" s="1"/>
      <c r="BBT93" s="1"/>
      <c r="BBU93" s="1"/>
      <c r="BBV93" s="1"/>
      <c r="BBW93" s="1"/>
      <c r="BBX93" s="1"/>
      <c r="BBY93" s="1"/>
      <c r="BBZ93" s="1"/>
      <c r="BCA93" s="1"/>
      <c r="BCB93" s="1"/>
      <c r="BCC93" s="1"/>
      <c r="BCD93" s="1"/>
      <c r="BCE93" s="1"/>
      <c r="BCF93" s="1"/>
      <c r="BCG93" s="1"/>
      <c r="BCH93" s="1"/>
      <c r="BCI93" s="1"/>
      <c r="BCJ93" s="1"/>
      <c r="BCK93" s="1"/>
      <c r="BCL93" s="1"/>
      <c r="BCM93" s="1"/>
      <c r="BCN93" s="1"/>
      <c r="BCO93" s="1"/>
      <c r="BCP93" s="1"/>
      <c r="BCQ93" s="1"/>
      <c r="BCR93" s="1"/>
      <c r="BCS93" s="1"/>
      <c r="BCT93" s="1"/>
      <c r="BCU93" s="1"/>
      <c r="BCV93" s="1"/>
      <c r="BCW93" s="1"/>
      <c r="BCX93" s="1"/>
      <c r="BCY93" s="1"/>
      <c r="BCZ93" s="1"/>
      <c r="BDA93" s="1"/>
      <c r="BDB93" s="1"/>
      <c r="BDC93" s="1"/>
      <c r="BDD93" s="1"/>
      <c r="BDE93" s="1"/>
      <c r="BDF93" s="1"/>
      <c r="BDG93" s="1"/>
      <c r="BDH93" s="1"/>
      <c r="BDI93" s="1"/>
      <c r="BDJ93" s="1"/>
      <c r="BDK93" s="1"/>
      <c r="BDL93" s="1"/>
      <c r="BDM93" s="1"/>
      <c r="BDN93" s="1"/>
      <c r="BDO93" s="1"/>
      <c r="BDP93" s="1"/>
      <c r="BDQ93" s="1"/>
      <c r="BDR93" s="1"/>
      <c r="BDS93" s="1"/>
      <c r="BDT93" s="1"/>
      <c r="BDU93" s="1"/>
      <c r="BDV93" s="1"/>
      <c r="BDW93" s="1"/>
      <c r="BDX93" s="1"/>
      <c r="BDY93" s="1"/>
      <c r="BDZ93" s="1"/>
      <c r="BEA93" s="1"/>
      <c r="BEB93" s="1"/>
      <c r="BEC93" s="1"/>
      <c r="BED93" s="1"/>
      <c r="BEE93" s="1"/>
      <c r="BEF93" s="1"/>
      <c r="BEG93" s="1"/>
      <c r="BEH93" s="1"/>
      <c r="BEI93" s="1"/>
      <c r="BEJ93" s="1"/>
      <c r="BEK93" s="1"/>
      <c r="BEL93" s="1"/>
      <c r="BEM93" s="1"/>
      <c r="BEN93" s="1"/>
      <c r="BEO93" s="1"/>
      <c r="BEP93" s="1"/>
      <c r="BEQ93" s="1"/>
      <c r="BER93" s="1"/>
      <c r="BES93" s="1"/>
      <c r="BET93" s="1"/>
      <c r="BEU93" s="1"/>
      <c r="BEV93" s="1"/>
      <c r="BEW93" s="1"/>
      <c r="BEX93" s="1"/>
      <c r="BEY93" s="1"/>
      <c r="BEZ93" s="1"/>
      <c r="BFA93" s="1"/>
      <c r="BFB93" s="1"/>
      <c r="BFC93" s="1"/>
      <c r="BFD93" s="1"/>
      <c r="BFE93" s="1"/>
      <c r="BFF93" s="1"/>
      <c r="BFG93" s="1"/>
      <c r="BFH93" s="1"/>
      <c r="BFI93" s="1"/>
      <c r="BFJ93" s="1"/>
      <c r="BFK93" s="1"/>
      <c r="BFL93" s="1"/>
      <c r="BFM93" s="1"/>
      <c r="BFN93" s="1"/>
      <c r="BFO93" s="1"/>
      <c r="BFP93" s="1"/>
      <c r="BFQ93" s="1"/>
      <c r="BFR93" s="1"/>
      <c r="BFS93" s="1"/>
      <c r="BFT93" s="1"/>
      <c r="BFU93" s="1"/>
      <c r="BFV93" s="1"/>
      <c r="BFW93" s="1"/>
      <c r="BFX93" s="1"/>
      <c r="BFY93" s="1"/>
      <c r="BFZ93" s="1"/>
      <c r="BGA93" s="1"/>
      <c r="BGB93" s="1"/>
      <c r="BGC93" s="1"/>
      <c r="BGD93" s="1"/>
      <c r="BGE93" s="1"/>
      <c r="BGF93" s="1"/>
      <c r="BGG93" s="1"/>
      <c r="BGH93" s="1"/>
      <c r="BGI93" s="1"/>
      <c r="BGJ93" s="1"/>
      <c r="BGK93" s="1"/>
      <c r="BGL93" s="1"/>
      <c r="BGM93" s="1"/>
      <c r="BGN93" s="1"/>
      <c r="BGO93" s="1"/>
      <c r="BGP93" s="1"/>
      <c r="BGQ93" s="1"/>
      <c r="BGR93" s="1"/>
      <c r="BGS93" s="1"/>
      <c r="BGT93" s="1"/>
      <c r="BGU93" s="1"/>
      <c r="BGV93" s="1"/>
      <c r="BGW93" s="1"/>
      <c r="BGX93" s="1"/>
      <c r="BGY93" s="1"/>
      <c r="BGZ93" s="1"/>
      <c r="BHA93" s="1"/>
      <c r="BHB93" s="1"/>
      <c r="BHC93" s="1"/>
      <c r="BHD93" s="1"/>
      <c r="BHE93" s="1"/>
      <c r="BHF93" s="1"/>
      <c r="BHG93" s="1"/>
      <c r="BHH93" s="1"/>
      <c r="BHI93" s="1"/>
      <c r="BHJ93" s="1"/>
    </row>
    <row r="94" spans="1:1570" s="4" customFormat="1">
      <c r="A94" s="15"/>
      <c r="B94" s="15"/>
      <c r="C94" s="6"/>
      <c r="D94" s="6"/>
      <c r="E94" s="6"/>
      <c r="F94" s="9"/>
      <c r="G94" s="13"/>
      <c r="H94" s="9"/>
      <c r="I94" s="6"/>
      <c r="J94" s="6"/>
      <c r="K94" s="6"/>
      <c r="L94" s="6"/>
      <c r="M94" s="9"/>
      <c r="N94" s="23"/>
      <c r="O94" s="24"/>
      <c r="P94" s="6"/>
      <c r="Q94" s="24"/>
      <c r="R94" s="6"/>
      <c r="S94" s="9"/>
      <c r="T94" s="27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  <c r="QD94" s="1"/>
      <c r="QE94" s="1"/>
      <c r="QF94" s="1"/>
      <c r="QG94" s="1"/>
      <c r="QH94" s="1"/>
      <c r="QI94" s="1"/>
      <c r="QJ94" s="1"/>
      <c r="QK94" s="1"/>
      <c r="QL94" s="1"/>
      <c r="QM94" s="1"/>
      <c r="QN94" s="1"/>
      <c r="QO94" s="1"/>
      <c r="QP94" s="1"/>
      <c r="QQ94" s="1"/>
      <c r="QR94" s="1"/>
      <c r="QS94" s="1"/>
      <c r="QT94" s="1"/>
      <c r="QU94" s="1"/>
      <c r="QV94" s="1"/>
      <c r="QW94" s="1"/>
      <c r="QX94" s="1"/>
      <c r="QY94" s="1"/>
      <c r="QZ94" s="1"/>
      <c r="RA94" s="1"/>
      <c r="RB94" s="1"/>
      <c r="RC94" s="1"/>
      <c r="RD94" s="1"/>
      <c r="RE94" s="1"/>
      <c r="RF94" s="1"/>
      <c r="RG94" s="1"/>
      <c r="RH94" s="1"/>
      <c r="RI94" s="1"/>
      <c r="RJ94" s="1"/>
      <c r="RK94" s="1"/>
      <c r="RL94" s="1"/>
      <c r="RM94" s="1"/>
      <c r="RN94" s="1"/>
      <c r="RO94" s="1"/>
      <c r="RP94" s="1"/>
      <c r="RQ94" s="1"/>
      <c r="RR94" s="1"/>
      <c r="RS94" s="1"/>
      <c r="RT94" s="1"/>
      <c r="RU94" s="1"/>
      <c r="RV94" s="1"/>
      <c r="RW94" s="1"/>
      <c r="RX94" s="1"/>
      <c r="RY94" s="1"/>
      <c r="RZ94" s="1"/>
      <c r="SA94" s="1"/>
      <c r="SB94" s="1"/>
      <c r="SC94" s="1"/>
      <c r="SD94" s="1"/>
      <c r="SE94" s="1"/>
      <c r="SF94" s="1"/>
      <c r="SG94" s="1"/>
      <c r="SH94" s="1"/>
      <c r="SI94" s="1"/>
      <c r="SJ94" s="1"/>
      <c r="SK94" s="1"/>
      <c r="SL94" s="1"/>
      <c r="SM94" s="1"/>
      <c r="SN94" s="1"/>
      <c r="SO94" s="1"/>
      <c r="SP94" s="1"/>
      <c r="SQ94" s="1"/>
      <c r="SR94" s="1"/>
      <c r="SS94" s="1"/>
      <c r="ST94" s="1"/>
      <c r="SU94" s="1"/>
      <c r="SV94" s="1"/>
      <c r="SW94" s="1"/>
      <c r="SX94" s="1"/>
      <c r="SY94" s="1"/>
      <c r="SZ94" s="1"/>
      <c r="TA94" s="1"/>
      <c r="TB94" s="1"/>
      <c r="TC94" s="1"/>
      <c r="TD94" s="1"/>
      <c r="TE94" s="1"/>
      <c r="TF94" s="1"/>
      <c r="TG94" s="1"/>
      <c r="TH94" s="1"/>
      <c r="TI94" s="1"/>
      <c r="TJ94" s="1"/>
      <c r="TK94" s="1"/>
      <c r="TL94" s="1"/>
      <c r="TM94" s="1"/>
      <c r="TN94" s="1"/>
      <c r="TO94" s="1"/>
      <c r="TP94" s="1"/>
      <c r="TQ94" s="1"/>
      <c r="TR94" s="1"/>
      <c r="TS94" s="1"/>
      <c r="TT94" s="1"/>
      <c r="TU94" s="1"/>
      <c r="TV94" s="1"/>
      <c r="TW94" s="1"/>
      <c r="TX94" s="1"/>
      <c r="TY94" s="1"/>
      <c r="TZ94" s="1"/>
      <c r="UA94" s="1"/>
      <c r="UB94" s="1"/>
      <c r="UC94" s="1"/>
      <c r="UD94" s="1"/>
      <c r="UE94" s="1"/>
      <c r="UF94" s="1"/>
      <c r="UG94" s="1"/>
      <c r="UH94" s="1"/>
      <c r="UI94" s="1"/>
      <c r="UJ94" s="1"/>
      <c r="UK94" s="1"/>
      <c r="UL94" s="1"/>
      <c r="UM94" s="1"/>
      <c r="UN94" s="1"/>
      <c r="UO94" s="1"/>
      <c r="UP94" s="1"/>
      <c r="UQ94" s="1"/>
      <c r="UR94" s="1"/>
      <c r="US94" s="1"/>
      <c r="UT94" s="1"/>
      <c r="UU94" s="1"/>
      <c r="UV94" s="1"/>
      <c r="UW94" s="1"/>
      <c r="UX94" s="1"/>
      <c r="UY94" s="1"/>
      <c r="UZ94" s="1"/>
      <c r="VA94" s="1"/>
      <c r="VB94" s="1"/>
      <c r="VC94" s="1"/>
      <c r="VD94" s="1"/>
      <c r="VE94" s="1"/>
      <c r="VF94" s="1"/>
      <c r="VG94" s="1"/>
      <c r="VH94" s="1"/>
      <c r="VI94" s="1"/>
      <c r="VJ94" s="1"/>
      <c r="VK94" s="1"/>
      <c r="VL94" s="1"/>
      <c r="VM94" s="1"/>
      <c r="VN94" s="1"/>
      <c r="VO94" s="1"/>
      <c r="VP94" s="1"/>
      <c r="VQ94" s="1"/>
      <c r="VR94" s="1"/>
      <c r="VS94" s="1"/>
      <c r="VT94" s="1"/>
      <c r="VU94" s="1"/>
      <c r="VV94" s="1"/>
      <c r="VW94" s="1"/>
      <c r="VX94" s="1"/>
      <c r="VY94" s="1"/>
      <c r="VZ94" s="1"/>
      <c r="WA94" s="1"/>
      <c r="WB94" s="1"/>
      <c r="WC94" s="1"/>
      <c r="WD94" s="1"/>
      <c r="WE94" s="1"/>
      <c r="WF94" s="1"/>
      <c r="WG94" s="1"/>
      <c r="WH94" s="1"/>
      <c r="WI94" s="1"/>
      <c r="WJ94" s="1"/>
      <c r="WK94" s="1"/>
      <c r="WL94" s="1"/>
      <c r="WM94" s="1"/>
      <c r="WN94" s="1"/>
      <c r="WO94" s="1"/>
      <c r="WP94" s="1"/>
      <c r="WQ94" s="1"/>
      <c r="WR94" s="1"/>
      <c r="WS94" s="1"/>
      <c r="WT94" s="1"/>
      <c r="WU94" s="1"/>
      <c r="WV94" s="1"/>
      <c r="WW94" s="1"/>
      <c r="WX94" s="1"/>
      <c r="WY94" s="1"/>
      <c r="WZ94" s="1"/>
      <c r="XA94" s="1"/>
      <c r="XB94" s="1"/>
      <c r="XC94" s="1"/>
      <c r="XD94" s="1"/>
      <c r="XE94" s="1"/>
      <c r="XF94" s="1"/>
      <c r="XG94" s="1"/>
      <c r="XH94" s="1"/>
      <c r="XI94" s="1"/>
      <c r="XJ94" s="1"/>
      <c r="XK94" s="1"/>
      <c r="XL94" s="1"/>
      <c r="XM94" s="1"/>
      <c r="XN94" s="1"/>
      <c r="XO94" s="1"/>
      <c r="XP94" s="1"/>
      <c r="XQ94" s="1"/>
      <c r="XR94" s="1"/>
      <c r="XS94" s="1"/>
      <c r="XT94" s="1"/>
      <c r="XU94" s="1"/>
      <c r="XV94" s="1"/>
      <c r="XW94" s="1"/>
      <c r="XX94" s="1"/>
      <c r="XY94" s="1"/>
      <c r="XZ94" s="1"/>
      <c r="YA94" s="1"/>
      <c r="YB94" s="1"/>
      <c r="YC94" s="1"/>
      <c r="YD94" s="1"/>
      <c r="YE94" s="1"/>
      <c r="YF94" s="1"/>
      <c r="YG94" s="1"/>
      <c r="YH94" s="1"/>
      <c r="YI94" s="1"/>
      <c r="YJ94" s="1"/>
      <c r="YK94" s="1"/>
      <c r="YL94" s="1"/>
      <c r="YM94" s="1"/>
      <c r="YN94" s="1"/>
      <c r="YO94" s="1"/>
      <c r="YP94" s="1"/>
      <c r="YQ94" s="1"/>
      <c r="YR94" s="1"/>
      <c r="YS94" s="1"/>
      <c r="YT94" s="1"/>
      <c r="YU94" s="1"/>
      <c r="YV94" s="1"/>
      <c r="YW94" s="1"/>
      <c r="YX94" s="1"/>
      <c r="YY94" s="1"/>
      <c r="YZ94" s="1"/>
      <c r="ZA94" s="1"/>
      <c r="ZB94" s="1"/>
      <c r="ZC94" s="1"/>
      <c r="ZD94" s="1"/>
      <c r="ZE94" s="1"/>
      <c r="ZF94" s="1"/>
      <c r="ZG94" s="1"/>
      <c r="ZH94" s="1"/>
      <c r="ZI94" s="1"/>
      <c r="ZJ94" s="1"/>
      <c r="ZK94" s="1"/>
      <c r="ZL94" s="1"/>
      <c r="ZM94" s="1"/>
      <c r="ZN94" s="1"/>
      <c r="ZO94" s="1"/>
      <c r="ZP94" s="1"/>
      <c r="ZQ94" s="1"/>
      <c r="ZR94" s="1"/>
      <c r="ZS94" s="1"/>
      <c r="ZT94" s="1"/>
      <c r="ZU94" s="1"/>
      <c r="ZV94" s="1"/>
      <c r="ZW94" s="1"/>
      <c r="ZX94" s="1"/>
      <c r="ZY94" s="1"/>
      <c r="ZZ94" s="1"/>
      <c r="AAA94" s="1"/>
      <c r="AAB94" s="1"/>
      <c r="AAC94" s="1"/>
      <c r="AAD94" s="1"/>
      <c r="AAE94" s="1"/>
      <c r="AAF94" s="1"/>
      <c r="AAG94" s="1"/>
      <c r="AAH94" s="1"/>
      <c r="AAI94" s="1"/>
      <c r="AAJ94" s="1"/>
      <c r="AAK94" s="1"/>
      <c r="AAL94" s="1"/>
      <c r="AAM94" s="1"/>
      <c r="AAN94" s="1"/>
      <c r="AAO94" s="1"/>
      <c r="AAP94" s="1"/>
      <c r="AAQ94" s="1"/>
      <c r="AAR94" s="1"/>
      <c r="AAS94" s="1"/>
      <c r="AAT94" s="1"/>
      <c r="AAU94" s="1"/>
      <c r="AAV94" s="1"/>
      <c r="AAW94" s="1"/>
      <c r="AAX94" s="1"/>
      <c r="AAY94" s="1"/>
      <c r="AAZ94" s="1"/>
      <c r="ABA94" s="1"/>
      <c r="ABB94" s="1"/>
      <c r="ABC94" s="1"/>
      <c r="ABD94" s="1"/>
      <c r="ABE94" s="1"/>
      <c r="ABF94" s="1"/>
      <c r="ABG94" s="1"/>
      <c r="ABH94" s="1"/>
      <c r="ABI94" s="1"/>
      <c r="ABJ94" s="1"/>
      <c r="ABK94" s="1"/>
      <c r="ABL94" s="1"/>
      <c r="ABM94" s="1"/>
      <c r="ABN94" s="1"/>
      <c r="ABO94" s="1"/>
      <c r="ABP94" s="1"/>
      <c r="ABQ94" s="1"/>
      <c r="ABR94" s="1"/>
      <c r="ABS94" s="1"/>
      <c r="ABT94" s="1"/>
      <c r="ABU94" s="1"/>
      <c r="ABV94" s="1"/>
      <c r="ABW94" s="1"/>
      <c r="ABX94" s="1"/>
      <c r="ABY94" s="1"/>
      <c r="ABZ94" s="1"/>
      <c r="ACA94" s="1"/>
      <c r="ACB94" s="1"/>
      <c r="ACC94" s="1"/>
      <c r="ACD94" s="1"/>
      <c r="ACE94" s="1"/>
      <c r="ACF94" s="1"/>
      <c r="ACG94" s="1"/>
      <c r="ACH94" s="1"/>
      <c r="ACI94" s="1"/>
      <c r="ACJ94" s="1"/>
      <c r="ACK94" s="1"/>
      <c r="ACL94" s="1"/>
      <c r="ACM94" s="1"/>
      <c r="ACN94" s="1"/>
      <c r="ACO94" s="1"/>
      <c r="ACP94" s="1"/>
      <c r="ACQ94" s="1"/>
      <c r="ACR94" s="1"/>
      <c r="ACS94" s="1"/>
      <c r="ACT94" s="1"/>
      <c r="ACU94" s="1"/>
      <c r="ACV94" s="1"/>
      <c r="ACW94" s="1"/>
      <c r="ACX94" s="1"/>
      <c r="ACY94" s="1"/>
      <c r="ACZ94" s="1"/>
      <c r="ADA94" s="1"/>
      <c r="ADB94" s="1"/>
      <c r="ADC94" s="1"/>
      <c r="ADD94" s="1"/>
      <c r="ADE94" s="1"/>
      <c r="ADF94" s="1"/>
      <c r="ADG94" s="1"/>
      <c r="ADH94" s="1"/>
      <c r="ADI94" s="1"/>
      <c r="ADJ94" s="1"/>
      <c r="ADK94" s="1"/>
      <c r="ADL94" s="1"/>
      <c r="ADM94" s="1"/>
      <c r="ADN94" s="1"/>
      <c r="ADO94" s="1"/>
      <c r="ADP94" s="1"/>
      <c r="ADQ94" s="1"/>
      <c r="ADR94" s="1"/>
      <c r="ADS94" s="1"/>
      <c r="ADT94" s="1"/>
      <c r="ADU94" s="1"/>
      <c r="ADV94" s="1"/>
      <c r="ADW94" s="1"/>
      <c r="ADX94" s="1"/>
      <c r="ADY94" s="1"/>
      <c r="ADZ94" s="1"/>
      <c r="AEA94" s="1"/>
      <c r="AEB94" s="1"/>
      <c r="AEC94" s="1"/>
      <c r="AED94" s="1"/>
      <c r="AEE94" s="1"/>
      <c r="AEF94" s="1"/>
      <c r="AEG94" s="1"/>
      <c r="AEH94" s="1"/>
      <c r="AEI94" s="1"/>
      <c r="AEJ94" s="1"/>
      <c r="AEK94" s="1"/>
      <c r="AEL94" s="1"/>
      <c r="AEM94" s="1"/>
      <c r="AEN94" s="1"/>
      <c r="AEO94" s="1"/>
      <c r="AEP94" s="1"/>
      <c r="AEQ94" s="1"/>
      <c r="AER94" s="1"/>
      <c r="AES94" s="1"/>
      <c r="AET94" s="1"/>
      <c r="AEU94" s="1"/>
      <c r="AEV94" s="1"/>
      <c r="AEW94" s="1"/>
      <c r="AEX94" s="1"/>
      <c r="AEY94" s="1"/>
      <c r="AEZ94" s="1"/>
      <c r="AFA94" s="1"/>
      <c r="AFB94" s="1"/>
      <c r="AFC94" s="1"/>
      <c r="AFD94" s="1"/>
      <c r="AFE94" s="1"/>
      <c r="AFF94" s="1"/>
      <c r="AFG94" s="1"/>
      <c r="AFH94" s="1"/>
      <c r="AFI94" s="1"/>
      <c r="AFJ94" s="1"/>
      <c r="AFK94" s="1"/>
      <c r="AFL94" s="1"/>
      <c r="AFM94" s="1"/>
      <c r="AFN94" s="1"/>
      <c r="AFO94" s="1"/>
      <c r="AFP94" s="1"/>
      <c r="AFQ94" s="1"/>
      <c r="AFR94" s="1"/>
      <c r="AFS94" s="1"/>
      <c r="AFT94" s="1"/>
      <c r="AFU94" s="1"/>
      <c r="AFV94" s="1"/>
      <c r="AFW94" s="1"/>
      <c r="AFX94" s="1"/>
      <c r="AFY94" s="1"/>
      <c r="AFZ94" s="1"/>
      <c r="AGA94" s="1"/>
      <c r="AGB94" s="1"/>
      <c r="AGC94" s="1"/>
      <c r="AGD94" s="1"/>
      <c r="AGE94" s="1"/>
      <c r="AGF94" s="1"/>
      <c r="AGG94" s="1"/>
      <c r="AGH94" s="1"/>
      <c r="AGI94" s="1"/>
      <c r="AGJ94" s="1"/>
      <c r="AGK94" s="1"/>
      <c r="AGL94" s="1"/>
      <c r="AGM94" s="1"/>
      <c r="AGN94" s="1"/>
      <c r="AGO94" s="1"/>
      <c r="AGP94" s="1"/>
      <c r="AGQ94" s="1"/>
      <c r="AGR94" s="1"/>
      <c r="AGS94" s="1"/>
      <c r="AGT94" s="1"/>
      <c r="AGU94" s="1"/>
      <c r="AGV94" s="1"/>
      <c r="AGW94" s="1"/>
      <c r="AGX94" s="1"/>
      <c r="AGY94" s="1"/>
      <c r="AGZ94" s="1"/>
      <c r="AHA94" s="1"/>
      <c r="AHB94" s="1"/>
      <c r="AHC94" s="1"/>
      <c r="AHD94" s="1"/>
      <c r="AHE94" s="1"/>
      <c r="AHF94" s="1"/>
      <c r="AHG94" s="1"/>
      <c r="AHH94" s="1"/>
      <c r="AHI94" s="1"/>
      <c r="AHJ94" s="1"/>
      <c r="AHK94" s="1"/>
      <c r="AHL94" s="1"/>
      <c r="AHM94" s="1"/>
      <c r="AHN94" s="1"/>
      <c r="AHO94" s="1"/>
      <c r="AHP94" s="1"/>
      <c r="AHQ94" s="1"/>
      <c r="AHR94" s="1"/>
      <c r="AHS94" s="1"/>
      <c r="AHT94" s="1"/>
      <c r="AHU94" s="1"/>
      <c r="AHV94" s="1"/>
      <c r="AHW94" s="1"/>
      <c r="AHX94" s="1"/>
      <c r="AHY94" s="1"/>
      <c r="AHZ94" s="1"/>
      <c r="AIA94" s="1"/>
      <c r="AIB94" s="1"/>
      <c r="AIC94" s="1"/>
      <c r="AID94" s="1"/>
      <c r="AIE94" s="1"/>
      <c r="AIF94" s="1"/>
      <c r="AIG94" s="1"/>
      <c r="AIH94" s="1"/>
      <c r="AII94" s="1"/>
      <c r="AIJ94" s="1"/>
      <c r="AIK94" s="1"/>
      <c r="AIL94" s="1"/>
      <c r="AIM94" s="1"/>
      <c r="AIN94" s="1"/>
      <c r="AIO94" s="1"/>
      <c r="AIP94" s="1"/>
      <c r="AIQ94" s="1"/>
      <c r="AIR94" s="1"/>
      <c r="AIS94" s="1"/>
      <c r="AIT94" s="1"/>
      <c r="AIU94" s="1"/>
      <c r="AIV94" s="1"/>
      <c r="AIW94" s="1"/>
      <c r="AIX94" s="1"/>
      <c r="AIY94" s="1"/>
      <c r="AIZ94" s="1"/>
      <c r="AJA94" s="1"/>
      <c r="AJB94" s="1"/>
      <c r="AJC94" s="1"/>
      <c r="AJD94" s="1"/>
      <c r="AJE94" s="1"/>
      <c r="AJF94" s="1"/>
      <c r="AJG94" s="1"/>
      <c r="AJH94" s="1"/>
      <c r="AJI94" s="1"/>
      <c r="AJJ94" s="1"/>
      <c r="AJK94" s="1"/>
      <c r="AJL94" s="1"/>
      <c r="AJM94" s="1"/>
      <c r="AJN94" s="1"/>
      <c r="AJO94" s="1"/>
      <c r="AJP94" s="1"/>
      <c r="AJQ94" s="1"/>
      <c r="AJR94" s="1"/>
      <c r="AJS94" s="1"/>
      <c r="AJT94" s="1"/>
      <c r="AJU94" s="1"/>
      <c r="AJV94" s="1"/>
      <c r="AJW94" s="1"/>
      <c r="AJX94" s="1"/>
      <c r="AJY94" s="1"/>
      <c r="AJZ94" s="1"/>
      <c r="AKA94" s="1"/>
      <c r="AKB94" s="1"/>
      <c r="AKC94" s="1"/>
      <c r="AKD94" s="1"/>
      <c r="AKE94" s="1"/>
      <c r="AKF94" s="1"/>
      <c r="AKG94" s="1"/>
      <c r="AKH94" s="1"/>
      <c r="AKI94" s="1"/>
      <c r="AKJ94" s="1"/>
      <c r="AKK94" s="1"/>
      <c r="AKL94" s="1"/>
      <c r="AKM94" s="1"/>
      <c r="AKN94" s="1"/>
      <c r="AKO94" s="1"/>
      <c r="AKP94" s="1"/>
      <c r="AKQ94" s="1"/>
      <c r="AKR94" s="1"/>
      <c r="AKS94" s="1"/>
      <c r="AKT94" s="1"/>
      <c r="AKU94" s="1"/>
      <c r="AKV94" s="1"/>
      <c r="AKW94" s="1"/>
      <c r="AKX94" s="1"/>
      <c r="AKY94" s="1"/>
      <c r="AKZ94" s="1"/>
      <c r="ALA94" s="1"/>
      <c r="ALB94" s="1"/>
      <c r="ALC94" s="1"/>
      <c r="ALD94" s="1"/>
      <c r="ALE94" s="1"/>
      <c r="ALF94" s="1"/>
      <c r="ALG94" s="1"/>
      <c r="ALH94" s="1"/>
      <c r="ALI94" s="1"/>
      <c r="ALJ94" s="1"/>
      <c r="ALK94" s="1"/>
      <c r="ALL94" s="1"/>
      <c r="ALM94" s="1"/>
      <c r="ALN94" s="1"/>
      <c r="ALO94" s="1"/>
      <c r="ALP94" s="1"/>
      <c r="ALQ94" s="1"/>
      <c r="ALR94" s="1"/>
      <c r="ALS94" s="1"/>
      <c r="ALT94" s="1"/>
      <c r="ALU94" s="1"/>
      <c r="ALV94" s="1"/>
      <c r="ALW94" s="1"/>
      <c r="ALX94" s="1"/>
      <c r="ALY94" s="1"/>
      <c r="ALZ94" s="1"/>
      <c r="AMA94" s="1"/>
      <c r="AMB94" s="1"/>
      <c r="AMC94" s="1"/>
      <c r="AMD94" s="1"/>
      <c r="AME94" s="1"/>
      <c r="AMF94" s="1"/>
      <c r="AMG94" s="1"/>
      <c r="AMH94" s="1"/>
      <c r="AMI94" s="1"/>
      <c r="AMJ94" s="1"/>
      <c r="AMK94" s="1"/>
      <c r="AML94" s="1"/>
      <c r="AMM94" s="1"/>
      <c r="AMN94" s="1"/>
      <c r="AMO94" s="1"/>
      <c r="AMP94" s="1"/>
      <c r="AMQ94" s="1"/>
      <c r="AMR94" s="1"/>
      <c r="AMS94" s="1"/>
      <c r="AMT94" s="1"/>
      <c r="AMU94" s="1"/>
      <c r="AMV94" s="1"/>
      <c r="AMW94" s="1"/>
      <c r="AMX94" s="1"/>
      <c r="AMY94" s="1"/>
      <c r="AMZ94" s="1"/>
      <c r="ANA94" s="1"/>
      <c r="ANB94" s="1"/>
      <c r="ANC94" s="1"/>
      <c r="AND94" s="1"/>
      <c r="ANE94" s="1"/>
      <c r="ANF94" s="1"/>
      <c r="ANG94" s="1"/>
      <c r="ANH94" s="1"/>
      <c r="ANI94" s="1"/>
      <c r="ANJ94" s="1"/>
      <c r="ANK94" s="1"/>
      <c r="ANL94" s="1"/>
      <c r="ANM94" s="1"/>
      <c r="ANN94" s="1"/>
      <c r="ANO94" s="1"/>
      <c r="ANP94" s="1"/>
      <c r="ANQ94" s="1"/>
      <c r="ANR94" s="1"/>
      <c r="ANS94" s="1"/>
      <c r="ANT94" s="1"/>
      <c r="ANU94" s="1"/>
      <c r="ANV94" s="1"/>
      <c r="ANW94" s="1"/>
      <c r="ANX94" s="1"/>
      <c r="ANY94" s="1"/>
      <c r="ANZ94" s="1"/>
      <c r="AOA94" s="1"/>
      <c r="AOB94" s="1"/>
      <c r="AOC94" s="1"/>
      <c r="AOD94" s="1"/>
      <c r="AOE94" s="1"/>
      <c r="AOF94" s="1"/>
      <c r="AOG94" s="1"/>
      <c r="AOH94" s="1"/>
      <c r="AOI94" s="1"/>
      <c r="AOJ94" s="1"/>
      <c r="AOK94" s="1"/>
      <c r="AOL94" s="1"/>
      <c r="AOM94" s="1"/>
      <c r="AON94" s="1"/>
      <c r="AOO94" s="1"/>
      <c r="AOP94" s="1"/>
      <c r="AOQ94" s="1"/>
      <c r="AOR94" s="1"/>
      <c r="AOS94" s="1"/>
      <c r="AOT94" s="1"/>
      <c r="AOU94" s="1"/>
      <c r="AOV94" s="1"/>
      <c r="AOW94" s="1"/>
      <c r="AOX94" s="1"/>
      <c r="AOY94" s="1"/>
      <c r="AOZ94" s="1"/>
      <c r="APA94" s="1"/>
      <c r="APB94" s="1"/>
      <c r="APC94" s="1"/>
      <c r="APD94" s="1"/>
      <c r="APE94" s="1"/>
      <c r="APF94" s="1"/>
      <c r="APG94" s="1"/>
      <c r="APH94" s="1"/>
      <c r="API94" s="1"/>
      <c r="APJ94" s="1"/>
      <c r="APK94" s="1"/>
      <c r="APL94" s="1"/>
      <c r="APM94" s="1"/>
      <c r="APN94" s="1"/>
      <c r="APO94" s="1"/>
      <c r="APP94" s="1"/>
      <c r="APQ94" s="1"/>
      <c r="APR94" s="1"/>
      <c r="APS94" s="1"/>
      <c r="APT94" s="1"/>
      <c r="APU94" s="1"/>
      <c r="APV94" s="1"/>
      <c r="APW94" s="1"/>
      <c r="APX94" s="1"/>
      <c r="APY94" s="1"/>
      <c r="APZ94" s="1"/>
      <c r="AQA94" s="1"/>
      <c r="AQB94" s="1"/>
      <c r="AQC94" s="1"/>
      <c r="AQD94" s="1"/>
      <c r="AQE94" s="1"/>
      <c r="AQF94" s="1"/>
      <c r="AQG94" s="1"/>
      <c r="AQH94" s="1"/>
      <c r="AQI94" s="1"/>
      <c r="AQJ94" s="1"/>
      <c r="AQK94" s="1"/>
      <c r="AQL94" s="1"/>
      <c r="AQM94" s="1"/>
      <c r="AQN94" s="1"/>
      <c r="AQO94" s="1"/>
      <c r="AQP94" s="1"/>
      <c r="AQQ94" s="1"/>
      <c r="AQR94" s="1"/>
      <c r="AQS94" s="1"/>
      <c r="AQT94" s="1"/>
      <c r="AQU94" s="1"/>
      <c r="AQV94" s="1"/>
      <c r="AQW94" s="1"/>
      <c r="AQX94" s="1"/>
      <c r="AQY94" s="1"/>
      <c r="AQZ94" s="1"/>
      <c r="ARA94" s="1"/>
      <c r="ARB94" s="1"/>
      <c r="ARC94" s="1"/>
      <c r="ARD94" s="1"/>
      <c r="ARE94" s="1"/>
      <c r="ARF94" s="1"/>
      <c r="ARG94" s="1"/>
      <c r="ARH94" s="1"/>
      <c r="ARI94" s="1"/>
      <c r="ARJ94" s="1"/>
      <c r="ARK94" s="1"/>
      <c r="ARL94" s="1"/>
      <c r="ARM94" s="1"/>
      <c r="ARN94" s="1"/>
      <c r="ARO94" s="1"/>
      <c r="ARP94" s="1"/>
      <c r="ARQ94" s="1"/>
      <c r="ARR94" s="1"/>
      <c r="ARS94" s="1"/>
      <c r="ART94" s="1"/>
      <c r="ARU94" s="1"/>
      <c r="ARV94" s="1"/>
      <c r="ARW94" s="1"/>
      <c r="ARX94" s="1"/>
      <c r="ARY94" s="1"/>
      <c r="ARZ94" s="1"/>
      <c r="ASA94" s="1"/>
      <c r="ASB94" s="1"/>
      <c r="ASC94" s="1"/>
      <c r="ASD94" s="1"/>
      <c r="ASE94" s="1"/>
      <c r="ASF94" s="1"/>
      <c r="ASG94" s="1"/>
      <c r="ASH94" s="1"/>
      <c r="ASI94" s="1"/>
      <c r="ASJ94" s="1"/>
      <c r="ASK94" s="1"/>
      <c r="ASL94" s="1"/>
      <c r="ASM94" s="1"/>
      <c r="ASN94" s="1"/>
      <c r="ASO94" s="1"/>
      <c r="ASP94" s="1"/>
      <c r="ASQ94" s="1"/>
      <c r="ASR94" s="1"/>
      <c r="ASS94" s="1"/>
      <c r="AST94" s="1"/>
      <c r="ASU94" s="1"/>
      <c r="ASV94" s="1"/>
      <c r="ASW94" s="1"/>
      <c r="ASX94" s="1"/>
      <c r="ASY94" s="1"/>
      <c r="ASZ94" s="1"/>
      <c r="ATA94" s="1"/>
      <c r="ATB94" s="1"/>
      <c r="ATC94" s="1"/>
      <c r="ATD94" s="1"/>
      <c r="ATE94" s="1"/>
      <c r="ATF94" s="1"/>
      <c r="ATG94" s="1"/>
      <c r="ATH94" s="1"/>
      <c r="ATI94" s="1"/>
      <c r="ATJ94" s="1"/>
      <c r="ATK94" s="1"/>
      <c r="ATL94" s="1"/>
      <c r="ATM94" s="1"/>
      <c r="ATN94" s="1"/>
      <c r="ATO94" s="1"/>
      <c r="ATP94" s="1"/>
      <c r="ATQ94" s="1"/>
      <c r="ATR94" s="1"/>
      <c r="ATS94" s="1"/>
      <c r="ATT94" s="1"/>
      <c r="ATU94" s="1"/>
      <c r="ATV94" s="1"/>
      <c r="ATW94" s="1"/>
      <c r="ATX94" s="1"/>
      <c r="ATY94" s="1"/>
      <c r="ATZ94" s="1"/>
      <c r="AUA94" s="1"/>
      <c r="AUB94" s="1"/>
      <c r="AUC94" s="1"/>
      <c r="AUD94" s="1"/>
      <c r="AUE94" s="1"/>
      <c r="AUF94" s="1"/>
      <c r="AUG94" s="1"/>
      <c r="AUH94" s="1"/>
      <c r="AUI94" s="1"/>
      <c r="AUJ94" s="1"/>
      <c r="AUK94" s="1"/>
      <c r="AUL94" s="1"/>
      <c r="AUM94" s="1"/>
      <c r="AUN94" s="1"/>
      <c r="AUO94" s="1"/>
      <c r="AUP94" s="1"/>
      <c r="AUQ94" s="1"/>
      <c r="AUR94" s="1"/>
      <c r="AUS94" s="1"/>
      <c r="AUT94" s="1"/>
      <c r="AUU94" s="1"/>
      <c r="AUV94" s="1"/>
      <c r="AUW94" s="1"/>
      <c r="AUX94" s="1"/>
      <c r="AUY94" s="1"/>
      <c r="AUZ94" s="1"/>
      <c r="AVA94" s="1"/>
      <c r="AVB94" s="1"/>
      <c r="AVC94" s="1"/>
      <c r="AVD94" s="1"/>
      <c r="AVE94" s="1"/>
      <c r="AVF94" s="1"/>
      <c r="AVG94" s="1"/>
      <c r="AVH94" s="1"/>
      <c r="AVI94" s="1"/>
      <c r="AVJ94" s="1"/>
      <c r="AVK94" s="1"/>
      <c r="AVL94" s="1"/>
      <c r="AVM94" s="1"/>
      <c r="AVN94" s="1"/>
      <c r="AVO94" s="1"/>
      <c r="AVP94" s="1"/>
      <c r="AVQ94" s="1"/>
      <c r="AVR94" s="1"/>
      <c r="AVS94" s="1"/>
      <c r="AVT94" s="1"/>
      <c r="AVU94" s="1"/>
      <c r="AVV94" s="1"/>
      <c r="AVW94" s="1"/>
      <c r="AVX94" s="1"/>
      <c r="AVY94" s="1"/>
      <c r="AVZ94" s="1"/>
      <c r="AWA94" s="1"/>
      <c r="AWB94" s="1"/>
      <c r="AWC94" s="1"/>
      <c r="AWD94" s="1"/>
      <c r="AWE94" s="1"/>
      <c r="AWF94" s="1"/>
      <c r="AWG94" s="1"/>
      <c r="AWH94" s="1"/>
      <c r="AWI94" s="1"/>
      <c r="AWJ94" s="1"/>
      <c r="AWK94" s="1"/>
      <c r="AWL94" s="1"/>
      <c r="AWM94" s="1"/>
      <c r="AWN94" s="1"/>
      <c r="AWO94" s="1"/>
      <c r="AWP94" s="1"/>
      <c r="AWQ94" s="1"/>
      <c r="AWR94" s="1"/>
      <c r="AWS94" s="1"/>
      <c r="AWT94" s="1"/>
      <c r="AWU94" s="1"/>
      <c r="AWV94" s="1"/>
      <c r="AWW94" s="1"/>
      <c r="AWX94" s="1"/>
      <c r="AWY94" s="1"/>
      <c r="AWZ94" s="1"/>
      <c r="AXA94" s="1"/>
      <c r="AXB94" s="1"/>
      <c r="AXC94" s="1"/>
      <c r="AXD94" s="1"/>
      <c r="AXE94" s="1"/>
      <c r="AXF94" s="1"/>
      <c r="AXG94" s="1"/>
      <c r="AXH94" s="1"/>
      <c r="AXI94" s="1"/>
      <c r="AXJ94" s="1"/>
      <c r="AXK94" s="1"/>
      <c r="AXL94" s="1"/>
      <c r="AXM94" s="1"/>
      <c r="AXN94" s="1"/>
      <c r="AXO94" s="1"/>
      <c r="AXP94" s="1"/>
      <c r="AXQ94" s="1"/>
      <c r="AXR94" s="1"/>
      <c r="AXS94" s="1"/>
      <c r="AXT94" s="1"/>
      <c r="AXU94" s="1"/>
      <c r="AXV94" s="1"/>
      <c r="AXW94" s="1"/>
      <c r="AXX94" s="1"/>
      <c r="AXY94" s="1"/>
      <c r="AXZ94" s="1"/>
      <c r="AYA94" s="1"/>
      <c r="AYB94" s="1"/>
      <c r="AYC94" s="1"/>
      <c r="AYD94" s="1"/>
      <c r="AYE94" s="1"/>
      <c r="AYF94" s="1"/>
      <c r="AYG94" s="1"/>
      <c r="AYH94" s="1"/>
      <c r="AYI94" s="1"/>
      <c r="AYJ94" s="1"/>
      <c r="AYK94" s="1"/>
      <c r="AYL94" s="1"/>
      <c r="AYM94" s="1"/>
      <c r="AYN94" s="1"/>
      <c r="AYO94" s="1"/>
      <c r="AYP94" s="1"/>
      <c r="AYQ94" s="1"/>
      <c r="AYR94" s="1"/>
      <c r="AYS94" s="1"/>
      <c r="AYT94" s="1"/>
      <c r="AYU94" s="1"/>
      <c r="AYV94" s="1"/>
      <c r="AYW94" s="1"/>
      <c r="AYX94" s="1"/>
      <c r="AYY94" s="1"/>
      <c r="AYZ94" s="1"/>
      <c r="AZA94" s="1"/>
      <c r="AZB94" s="1"/>
      <c r="AZC94" s="1"/>
      <c r="AZD94" s="1"/>
      <c r="AZE94" s="1"/>
      <c r="AZF94" s="1"/>
      <c r="AZG94" s="1"/>
      <c r="AZH94" s="1"/>
      <c r="AZI94" s="1"/>
      <c r="AZJ94" s="1"/>
      <c r="AZK94" s="1"/>
      <c r="AZL94" s="1"/>
      <c r="AZM94" s="1"/>
      <c r="AZN94" s="1"/>
      <c r="AZO94" s="1"/>
      <c r="AZP94" s="1"/>
      <c r="AZQ94" s="1"/>
      <c r="AZR94" s="1"/>
      <c r="AZS94" s="1"/>
      <c r="AZT94" s="1"/>
      <c r="AZU94" s="1"/>
      <c r="AZV94" s="1"/>
      <c r="AZW94" s="1"/>
      <c r="AZX94" s="1"/>
      <c r="AZY94" s="1"/>
      <c r="AZZ94" s="1"/>
      <c r="BAA94" s="1"/>
      <c r="BAB94" s="1"/>
      <c r="BAC94" s="1"/>
      <c r="BAD94" s="1"/>
      <c r="BAE94" s="1"/>
      <c r="BAF94" s="1"/>
      <c r="BAG94" s="1"/>
      <c r="BAH94" s="1"/>
      <c r="BAI94" s="1"/>
      <c r="BAJ94" s="1"/>
      <c r="BAK94" s="1"/>
      <c r="BAL94" s="1"/>
      <c r="BAM94" s="1"/>
      <c r="BAN94" s="1"/>
      <c r="BAO94" s="1"/>
      <c r="BAP94" s="1"/>
      <c r="BAQ94" s="1"/>
      <c r="BAR94" s="1"/>
      <c r="BAS94" s="1"/>
      <c r="BAT94" s="1"/>
      <c r="BAU94" s="1"/>
      <c r="BAV94" s="1"/>
      <c r="BAW94" s="1"/>
      <c r="BAX94" s="1"/>
      <c r="BAY94" s="1"/>
      <c r="BAZ94" s="1"/>
      <c r="BBA94" s="1"/>
      <c r="BBB94" s="1"/>
      <c r="BBC94" s="1"/>
      <c r="BBD94" s="1"/>
      <c r="BBE94" s="1"/>
      <c r="BBF94" s="1"/>
      <c r="BBG94" s="1"/>
      <c r="BBH94" s="1"/>
      <c r="BBI94" s="1"/>
      <c r="BBJ94" s="1"/>
      <c r="BBK94" s="1"/>
      <c r="BBL94" s="1"/>
      <c r="BBM94" s="1"/>
      <c r="BBN94" s="1"/>
      <c r="BBO94" s="1"/>
      <c r="BBP94" s="1"/>
      <c r="BBQ94" s="1"/>
      <c r="BBR94" s="1"/>
      <c r="BBS94" s="1"/>
      <c r="BBT94" s="1"/>
      <c r="BBU94" s="1"/>
      <c r="BBV94" s="1"/>
      <c r="BBW94" s="1"/>
      <c r="BBX94" s="1"/>
      <c r="BBY94" s="1"/>
      <c r="BBZ94" s="1"/>
      <c r="BCA94" s="1"/>
      <c r="BCB94" s="1"/>
      <c r="BCC94" s="1"/>
      <c r="BCD94" s="1"/>
      <c r="BCE94" s="1"/>
      <c r="BCF94" s="1"/>
      <c r="BCG94" s="1"/>
      <c r="BCH94" s="1"/>
      <c r="BCI94" s="1"/>
      <c r="BCJ94" s="1"/>
      <c r="BCK94" s="1"/>
      <c r="BCL94" s="1"/>
      <c r="BCM94" s="1"/>
      <c r="BCN94" s="1"/>
      <c r="BCO94" s="1"/>
      <c r="BCP94" s="1"/>
      <c r="BCQ94" s="1"/>
      <c r="BCR94" s="1"/>
      <c r="BCS94" s="1"/>
      <c r="BCT94" s="1"/>
      <c r="BCU94" s="1"/>
      <c r="BCV94" s="1"/>
      <c r="BCW94" s="1"/>
      <c r="BCX94" s="1"/>
      <c r="BCY94" s="1"/>
      <c r="BCZ94" s="1"/>
      <c r="BDA94" s="1"/>
      <c r="BDB94" s="1"/>
      <c r="BDC94" s="1"/>
      <c r="BDD94" s="1"/>
      <c r="BDE94" s="1"/>
      <c r="BDF94" s="1"/>
      <c r="BDG94" s="1"/>
      <c r="BDH94" s="1"/>
      <c r="BDI94" s="1"/>
      <c r="BDJ94" s="1"/>
      <c r="BDK94" s="1"/>
      <c r="BDL94" s="1"/>
      <c r="BDM94" s="1"/>
      <c r="BDN94" s="1"/>
      <c r="BDO94" s="1"/>
      <c r="BDP94" s="1"/>
      <c r="BDQ94" s="1"/>
      <c r="BDR94" s="1"/>
      <c r="BDS94" s="1"/>
      <c r="BDT94" s="1"/>
      <c r="BDU94" s="1"/>
      <c r="BDV94" s="1"/>
      <c r="BDW94" s="1"/>
      <c r="BDX94" s="1"/>
      <c r="BDY94" s="1"/>
      <c r="BDZ94" s="1"/>
      <c r="BEA94" s="1"/>
      <c r="BEB94" s="1"/>
      <c r="BEC94" s="1"/>
      <c r="BED94" s="1"/>
      <c r="BEE94" s="1"/>
      <c r="BEF94" s="1"/>
      <c r="BEG94" s="1"/>
      <c r="BEH94" s="1"/>
      <c r="BEI94" s="1"/>
      <c r="BEJ94" s="1"/>
      <c r="BEK94" s="1"/>
      <c r="BEL94" s="1"/>
      <c r="BEM94" s="1"/>
      <c r="BEN94" s="1"/>
      <c r="BEO94" s="1"/>
      <c r="BEP94" s="1"/>
      <c r="BEQ94" s="1"/>
      <c r="BER94" s="1"/>
      <c r="BES94" s="1"/>
      <c r="BET94" s="1"/>
      <c r="BEU94" s="1"/>
      <c r="BEV94" s="1"/>
      <c r="BEW94" s="1"/>
      <c r="BEX94" s="1"/>
      <c r="BEY94" s="1"/>
      <c r="BEZ94" s="1"/>
      <c r="BFA94" s="1"/>
      <c r="BFB94" s="1"/>
      <c r="BFC94" s="1"/>
      <c r="BFD94" s="1"/>
      <c r="BFE94" s="1"/>
      <c r="BFF94" s="1"/>
      <c r="BFG94" s="1"/>
      <c r="BFH94" s="1"/>
      <c r="BFI94" s="1"/>
      <c r="BFJ94" s="1"/>
      <c r="BFK94" s="1"/>
      <c r="BFL94" s="1"/>
      <c r="BFM94" s="1"/>
      <c r="BFN94" s="1"/>
      <c r="BFO94" s="1"/>
      <c r="BFP94" s="1"/>
      <c r="BFQ94" s="1"/>
      <c r="BFR94" s="1"/>
      <c r="BFS94" s="1"/>
      <c r="BFT94" s="1"/>
      <c r="BFU94" s="1"/>
      <c r="BFV94" s="1"/>
      <c r="BFW94" s="1"/>
      <c r="BFX94" s="1"/>
      <c r="BFY94" s="1"/>
      <c r="BFZ94" s="1"/>
      <c r="BGA94" s="1"/>
      <c r="BGB94" s="1"/>
      <c r="BGC94" s="1"/>
      <c r="BGD94" s="1"/>
      <c r="BGE94" s="1"/>
      <c r="BGF94" s="1"/>
      <c r="BGG94" s="1"/>
      <c r="BGH94" s="1"/>
      <c r="BGI94" s="1"/>
      <c r="BGJ94" s="1"/>
      <c r="BGK94" s="1"/>
      <c r="BGL94" s="1"/>
      <c r="BGM94" s="1"/>
      <c r="BGN94" s="1"/>
      <c r="BGO94" s="1"/>
      <c r="BGP94" s="1"/>
      <c r="BGQ94" s="1"/>
      <c r="BGR94" s="1"/>
      <c r="BGS94" s="1"/>
      <c r="BGT94" s="1"/>
      <c r="BGU94" s="1"/>
      <c r="BGV94" s="1"/>
      <c r="BGW94" s="1"/>
      <c r="BGX94" s="1"/>
      <c r="BGY94" s="1"/>
      <c r="BGZ94" s="1"/>
      <c r="BHA94" s="1"/>
      <c r="BHB94" s="1"/>
      <c r="BHC94" s="1"/>
      <c r="BHD94" s="1"/>
      <c r="BHE94" s="1"/>
      <c r="BHF94" s="1"/>
      <c r="BHG94" s="1"/>
      <c r="BHH94" s="1"/>
      <c r="BHI94" s="1"/>
      <c r="BHJ94" s="1"/>
    </row>
    <row r="95" spans="1:1570" s="4" customFormat="1">
      <c r="A95" s="15" t="s">
        <v>193</v>
      </c>
      <c r="B95" s="15"/>
      <c r="C95" s="6"/>
      <c r="D95" s="6"/>
      <c r="E95" s="6"/>
      <c r="F95" s="9"/>
      <c r="G95" s="13"/>
      <c r="H95" s="9"/>
      <c r="I95" s="6"/>
      <c r="J95" s="6"/>
      <c r="K95" s="6"/>
      <c r="L95" s="6"/>
      <c r="M95" s="9"/>
      <c r="N95" s="23"/>
      <c r="O95" s="24"/>
      <c r="P95" s="6"/>
      <c r="Q95" s="24"/>
      <c r="R95" s="6"/>
      <c r="S95" s="9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  <c r="QD95" s="1"/>
      <c r="QE95" s="1"/>
      <c r="QF95" s="1"/>
      <c r="QG95" s="1"/>
      <c r="QH95" s="1"/>
      <c r="QI95" s="1"/>
      <c r="QJ95" s="1"/>
      <c r="QK95" s="1"/>
      <c r="QL95" s="1"/>
      <c r="QM95" s="1"/>
      <c r="QN95" s="1"/>
      <c r="QO95" s="1"/>
      <c r="QP95" s="1"/>
      <c r="QQ95" s="1"/>
      <c r="QR95" s="1"/>
      <c r="QS95" s="1"/>
      <c r="QT95" s="1"/>
      <c r="QU95" s="1"/>
      <c r="QV95" s="1"/>
      <c r="QW95" s="1"/>
      <c r="QX95" s="1"/>
      <c r="QY95" s="1"/>
      <c r="QZ95" s="1"/>
      <c r="RA95" s="1"/>
      <c r="RB95" s="1"/>
      <c r="RC95" s="1"/>
      <c r="RD95" s="1"/>
      <c r="RE95" s="1"/>
      <c r="RF95" s="1"/>
      <c r="RG95" s="1"/>
      <c r="RH95" s="1"/>
      <c r="RI95" s="1"/>
      <c r="RJ95" s="1"/>
      <c r="RK95" s="1"/>
      <c r="RL95" s="1"/>
      <c r="RM95" s="1"/>
      <c r="RN95" s="1"/>
      <c r="RO95" s="1"/>
      <c r="RP95" s="1"/>
      <c r="RQ95" s="1"/>
      <c r="RR95" s="1"/>
      <c r="RS95" s="1"/>
      <c r="RT95" s="1"/>
      <c r="RU95" s="1"/>
      <c r="RV95" s="1"/>
      <c r="RW95" s="1"/>
      <c r="RX95" s="1"/>
      <c r="RY95" s="1"/>
      <c r="RZ95" s="1"/>
      <c r="SA95" s="1"/>
      <c r="SB95" s="1"/>
      <c r="SC95" s="1"/>
      <c r="SD95" s="1"/>
      <c r="SE95" s="1"/>
      <c r="SF95" s="1"/>
      <c r="SG95" s="1"/>
      <c r="SH95" s="1"/>
      <c r="SI95" s="1"/>
      <c r="SJ95" s="1"/>
      <c r="SK95" s="1"/>
      <c r="SL95" s="1"/>
      <c r="SM95" s="1"/>
      <c r="SN95" s="1"/>
      <c r="SO95" s="1"/>
      <c r="SP95" s="1"/>
      <c r="SQ95" s="1"/>
      <c r="SR95" s="1"/>
      <c r="SS95" s="1"/>
      <c r="ST95" s="1"/>
      <c r="SU95" s="1"/>
      <c r="SV95" s="1"/>
      <c r="SW95" s="1"/>
      <c r="SX95" s="1"/>
      <c r="SY95" s="1"/>
      <c r="SZ95" s="1"/>
      <c r="TA95" s="1"/>
      <c r="TB95" s="1"/>
      <c r="TC95" s="1"/>
      <c r="TD95" s="1"/>
      <c r="TE95" s="1"/>
      <c r="TF95" s="1"/>
      <c r="TG95" s="1"/>
      <c r="TH95" s="1"/>
      <c r="TI95" s="1"/>
      <c r="TJ95" s="1"/>
      <c r="TK95" s="1"/>
      <c r="TL95" s="1"/>
      <c r="TM95" s="1"/>
      <c r="TN95" s="1"/>
      <c r="TO95" s="1"/>
      <c r="TP95" s="1"/>
      <c r="TQ95" s="1"/>
      <c r="TR95" s="1"/>
      <c r="TS95" s="1"/>
      <c r="TT95" s="1"/>
      <c r="TU95" s="1"/>
      <c r="TV95" s="1"/>
      <c r="TW95" s="1"/>
      <c r="TX95" s="1"/>
      <c r="TY95" s="1"/>
      <c r="TZ95" s="1"/>
      <c r="UA95" s="1"/>
      <c r="UB95" s="1"/>
      <c r="UC95" s="1"/>
      <c r="UD95" s="1"/>
      <c r="UE95" s="1"/>
      <c r="UF95" s="1"/>
      <c r="UG95" s="1"/>
      <c r="UH95" s="1"/>
      <c r="UI95" s="1"/>
      <c r="UJ95" s="1"/>
      <c r="UK95" s="1"/>
      <c r="UL95" s="1"/>
      <c r="UM95" s="1"/>
      <c r="UN95" s="1"/>
      <c r="UO95" s="1"/>
      <c r="UP95" s="1"/>
      <c r="UQ95" s="1"/>
      <c r="UR95" s="1"/>
      <c r="US95" s="1"/>
      <c r="UT95" s="1"/>
      <c r="UU95" s="1"/>
      <c r="UV95" s="1"/>
      <c r="UW95" s="1"/>
      <c r="UX95" s="1"/>
      <c r="UY95" s="1"/>
      <c r="UZ95" s="1"/>
      <c r="VA95" s="1"/>
      <c r="VB95" s="1"/>
      <c r="VC95" s="1"/>
      <c r="VD95" s="1"/>
      <c r="VE95" s="1"/>
      <c r="VF95" s="1"/>
      <c r="VG95" s="1"/>
      <c r="VH95" s="1"/>
      <c r="VI95" s="1"/>
      <c r="VJ95" s="1"/>
      <c r="VK95" s="1"/>
      <c r="VL95" s="1"/>
      <c r="VM95" s="1"/>
      <c r="VN95" s="1"/>
      <c r="VO95" s="1"/>
      <c r="VP95" s="1"/>
      <c r="VQ95" s="1"/>
      <c r="VR95" s="1"/>
      <c r="VS95" s="1"/>
      <c r="VT95" s="1"/>
      <c r="VU95" s="1"/>
      <c r="VV95" s="1"/>
      <c r="VW95" s="1"/>
      <c r="VX95" s="1"/>
      <c r="VY95" s="1"/>
      <c r="VZ95" s="1"/>
      <c r="WA95" s="1"/>
      <c r="WB95" s="1"/>
      <c r="WC95" s="1"/>
      <c r="WD95" s="1"/>
      <c r="WE95" s="1"/>
      <c r="WF95" s="1"/>
      <c r="WG95" s="1"/>
      <c r="WH95" s="1"/>
      <c r="WI95" s="1"/>
      <c r="WJ95" s="1"/>
      <c r="WK95" s="1"/>
      <c r="WL95" s="1"/>
      <c r="WM95" s="1"/>
      <c r="WN95" s="1"/>
      <c r="WO95" s="1"/>
      <c r="WP95" s="1"/>
      <c r="WQ95" s="1"/>
      <c r="WR95" s="1"/>
      <c r="WS95" s="1"/>
      <c r="WT95" s="1"/>
      <c r="WU95" s="1"/>
      <c r="WV95" s="1"/>
      <c r="WW95" s="1"/>
      <c r="WX95" s="1"/>
      <c r="WY95" s="1"/>
      <c r="WZ95" s="1"/>
      <c r="XA95" s="1"/>
      <c r="XB95" s="1"/>
      <c r="XC95" s="1"/>
      <c r="XD95" s="1"/>
      <c r="XE95" s="1"/>
      <c r="XF95" s="1"/>
      <c r="XG95" s="1"/>
      <c r="XH95" s="1"/>
      <c r="XI95" s="1"/>
      <c r="XJ95" s="1"/>
      <c r="XK95" s="1"/>
      <c r="XL95" s="1"/>
      <c r="XM95" s="1"/>
      <c r="XN95" s="1"/>
      <c r="XO95" s="1"/>
      <c r="XP95" s="1"/>
      <c r="XQ95" s="1"/>
      <c r="XR95" s="1"/>
      <c r="XS95" s="1"/>
      <c r="XT95" s="1"/>
      <c r="XU95" s="1"/>
      <c r="XV95" s="1"/>
      <c r="XW95" s="1"/>
      <c r="XX95" s="1"/>
      <c r="XY95" s="1"/>
      <c r="XZ95" s="1"/>
      <c r="YA95" s="1"/>
      <c r="YB95" s="1"/>
      <c r="YC95" s="1"/>
      <c r="YD95" s="1"/>
      <c r="YE95" s="1"/>
      <c r="YF95" s="1"/>
      <c r="YG95" s="1"/>
      <c r="YH95" s="1"/>
      <c r="YI95" s="1"/>
      <c r="YJ95" s="1"/>
      <c r="YK95" s="1"/>
      <c r="YL95" s="1"/>
      <c r="YM95" s="1"/>
      <c r="YN95" s="1"/>
      <c r="YO95" s="1"/>
      <c r="YP95" s="1"/>
      <c r="YQ95" s="1"/>
      <c r="YR95" s="1"/>
      <c r="YS95" s="1"/>
      <c r="YT95" s="1"/>
      <c r="YU95" s="1"/>
      <c r="YV95" s="1"/>
      <c r="YW95" s="1"/>
      <c r="YX95" s="1"/>
      <c r="YY95" s="1"/>
      <c r="YZ95" s="1"/>
      <c r="ZA95" s="1"/>
      <c r="ZB95" s="1"/>
      <c r="ZC95" s="1"/>
      <c r="ZD95" s="1"/>
      <c r="ZE95" s="1"/>
      <c r="ZF95" s="1"/>
      <c r="ZG95" s="1"/>
      <c r="ZH95" s="1"/>
      <c r="ZI95" s="1"/>
      <c r="ZJ95" s="1"/>
      <c r="ZK95" s="1"/>
      <c r="ZL95" s="1"/>
      <c r="ZM95" s="1"/>
      <c r="ZN95" s="1"/>
      <c r="ZO95" s="1"/>
      <c r="ZP95" s="1"/>
      <c r="ZQ95" s="1"/>
      <c r="ZR95" s="1"/>
      <c r="ZS95" s="1"/>
      <c r="ZT95" s="1"/>
      <c r="ZU95" s="1"/>
      <c r="ZV95" s="1"/>
      <c r="ZW95" s="1"/>
      <c r="ZX95" s="1"/>
      <c r="ZY95" s="1"/>
      <c r="ZZ95" s="1"/>
      <c r="AAA95" s="1"/>
      <c r="AAB95" s="1"/>
      <c r="AAC95" s="1"/>
      <c r="AAD95" s="1"/>
      <c r="AAE95" s="1"/>
      <c r="AAF95" s="1"/>
      <c r="AAG95" s="1"/>
      <c r="AAH95" s="1"/>
      <c r="AAI95" s="1"/>
      <c r="AAJ95" s="1"/>
      <c r="AAK95" s="1"/>
      <c r="AAL95" s="1"/>
      <c r="AAM95" s="1"/>
      <c r="AAN95" s="1"/>
      <c r="AAO95" s="1"/>
      <c r="AAP95" s="1"/>
      <c r="AAQ95" s="1"/>
      <c r="AAR95" s="1"/>
      <c r="AAS95" s="1"/>
      <c r="AAT95" s="1"/>
      <c r="AAU95" s="1"/>
      <c r="AAV95" s="1"/>
      <c r="AAW95" s="1"/>
      <c r="AAX95" s="1"/>
      <c r="AAY95" s="1"/>
      <c r="AAZ95" s="1"/>
      <c r="ABA95" s="1"/>
      <c r="ABB95" s="1"/>
      <c r="ABC95" s="1"/>
      <c r="ABD95" s="1"/>
      <c r="ABE95" s="1"/>
      <c r="ABF95" s="1"/>
      <c r="ABG95" s="1"/>
      <c r="ABH95" s="1"/>
      <c r="ABI95" s="1"/>
      <c r="ABJ95" s="1"/>
      <c r="ABK95" s="1"/>
      <c r="ABL95" s="1"/>
      <c r="ABM95" s="1"/>
      <c r="ABN95" s="1"/>
      <c r="ABO95" s="1"/>
      <c r="ABP95" s="1"/>
      <c r="ABQ95" s="1"/>
      <c r="ABR95" s="1"/>
      <c r="ABS95" s="1"/>
      <c r="ABT95" s="1"/>
      <c r="ABU95" s="1"/>
      <c r="ABV95" s="1"/>
      <c r="ABW95" s="1"/>
      <c r="ABX95" s="1"/>
      <c r="ABY95" s="1"/>
      <c r="ABZ95" s="1"/>
      <c r="ACA95" s="1"/>
      <c r="ACB95" s="1"/>
      <c r="ACC95" s="1"/>
      <c r="ACD95" s="1"/>
      <c r="ACE95" s="1"/>
      <c r="ACF95" s="1"/>
      <c r="ACG95" s="1"/>
      <c r="ACH95" s="1"/>
      <c r="ACI95" s="1"/>
      <c r="ACJ95" s="1"/>
      <c r="ACK95" s="1"/>
      <c r="ACL95" s="1"/>
      <c r="ACM95" s="1"/>
      <c r="ACN95" s="1"/>
      <c r="ACO95" s="1"/>
      <c r="ACP95" s="1"/>
      <c r="ACQ95" s="1"/>
      <c r="ACR95" s="1"/>
      <c r="ACS95" s="1"/>
      <c r="ACT95" s="1"/>
      <c r="ACU95" s="1"/>
      <c r="ACV95" s="1"/>
      <c r="ACW95" s="1"/>
      <c r="ACX95" s="1"/>
      <c r="ACY95" s="1"/>
      <c r="ACZ95" s="1"/>
      <c r="ADA95" s="1"/>
      <c r="ADB95" s="1"/>
      <c r="ADC95" s="1"/>
      <c r="ADD95" s="1"/>
      <c r="ADE95" s="1"/>
      <c r="ADF95" s="1"/>
      <c r="ADG95" s="1"/>
      <c r="ADH95" s="1"/>
      <c r="ADI95" s="1"/>
      <c r="ADJ95" s="1"/>
      <c r="ADK95" s="1"/>
      <c r="ADL95" s="1"/>
      <c r="ADM95" s="1"/>
      <c r="ADN95" s="1"/>
      <c r="ADO95" s="1"/>
      <c r="ADP95" s="1"/>
      <c r="ADQ95" s="1"/>
      <c r="ADR95" s="1"/>
      <c r="ADS95" s="1"/>
      <c r="ADT95" s="1"/>
      <c r="ADU95" s="1"/>
      <c r="ADV95" s="1"/>
      <c r="ADW95" s="1"/>
      <c r="ADX95" s="1"/>
      <c r="ADY95" s="1"/>
      <c r="ADZ95" s="1"/>
      <c r="AEA95" s="1"/>
      <c r="AEB95" s="1"/>
      <c r="AEC95" s="1"/>
      <c r="AED95" s="1"/>
      <c r="AEE95" s="1"/>
      <c r="AEF95" s="1"/>
      <c r="AEG95" s="1"/>
      <c r="AEH95" s="1"/>
      <c r="AEI95" s="1"/>
      <c r="AEJ95" s="1"/>
      <c r="AEK95" s="1"/>
      <c r="AEL95" s="1"/>
      <c r="AEM95" s="1"/>
      <c r="AEN95" s="1"/>
      <c r="AEO95" s="1"/>
      <c r="AEP95" s="1"/>
      <c r="AEQ95" s="1"/>
      <c r="AER95" s="1"/>
      <c r="AES95" s="1"/>
      <c r="AET95" s="1"/>
      <c r="AEU95" s="1"/>
      <c r="AEV95" s="1"/>
      <c r="AEW95" s="1"/>
      <c r="AEX95" s="1"/>
      <c r="AEY95" s="1"/>
      <c r="AEZ95" s="1"/>
      <c r="AFA95" s="1"/>
      <c r="AFB95" s="1"/>
      <c r="AFC95" s="1"/>
      <c r="AFD95" s="1"/>
      <c r="AFE95" s="1"/>
      <c r="AFF95" s="1"/>
      <c r="AFG95" s="1"/>
      <c r="AFH95" s="1"/>
      <c r="AFI95" s="1"/>
      <c r="AFJ95" s="1"/>
      <c r="AFK95" s="1"/>
      <c r="AFL95" s="1"/>
      <c r="AFM95" s="1"/>
      <c r="AFN95" s="1"/>
      <c r="AFO95" s="1"/>
      <c r="AFP95" s="1"/>
      <c r="AFQ95" s="1"/>
      <c r="AFR95" s="1"/>
      <c r="AFS95" s="1"/>
      <c r="AFT95" s="1"/>
      <c r="AFU95" s="1"/>
      <c r="AFV95" s="1"/>
      <c r="AFW95" s="1"/>
      <c r="AFX95" s="1"/>
      <c r="AFY95" s="1"/>
      <c r="AFZ95" s="1"/>
      <c r="AGA95" s="1"/>
      <c r="AGB95" s="1"/>
      <c r="AGC95" s="1"/>
      <c r="AGD95" s="1"/>
      <c r="AGE95" s="1"/>
      <c r="AGF95" s="1"/>
      <c r="AGG95" s="1"/>
      <c r="AGH95" s="1"/>
      <c r="AGI95" s="1"/>
      <c r="AGJ95" s="1"/>
      <c r="AGK95" s="1"/>
      <c r="AGL95" s="1"/>
      <c r="AGM95" s="1"/>
      <c r="AGN95" s="1"/>
      <c r="AGO95" s="1"/>
      <c r="AGP95" s="1"/>
      <c r="AGQ95" s="1"/>
      <c r="AGR95" s="1"/>
      <c r="AGS95" s="1"/>
      <c r="AGT95" s="1"/>
      <c r="AGU95" s="1"/>
      <c r="AGV95" s="1"/>
      <c r="AGW95" s="1"/>
      <c r="AGX95" s="1"/>
      <c r="AGY95" s="1"/>
      <c r="AGZ95" s="1"/>
      <c r="AHA95" s="1"/>
      <c r="AHB95" s="1"/>
      <c r="AHC95" s="1"/>
      <c r="AHD95" s="1"/>
      <c r="AHE95" s="1"/>
      <c r="AHF95" s="1"/>
      <c r="AHG95" s="1"/>
      <c r="AHH95" s="1"/>
      <c r="AHI95" s="1"/>
      <c r="AHJ95" s="1"/>
      <c r="AHK95" s="1"/>
      <c r="AHL95" s="1"/>
      <c r="AHM95" s="1"/>
      <c r="AHN95" s="1"/>
      <c r="AHO95" s="1"/>
      <c r="AHP95" s="1"/>
      <c r="AHQ95" s="1"/>
      <c r="AHR95" s="1"/>
      <c r="AHS95" s="1"/>
      <c r="AHT95" s="1"/>
      <c r="AHU95" s="1"/>
      <c r="AHV95" s="1"/>
      <c r="AHW95" s="1"/>
      <c r="AHX95" s="1"/>
      <c r="AHY95" s="1"/>
      <c r="AHZ95" s="1"/>
      <c r="AIA95" s="1"/>
      <c r="AIB95" s="1"/>
      <c r="AIC95" s="1"/>
      <c r="AID95" s="1"/>
      <c r="AIE95" s="1"/>
      <c r="AIF95" s="1"/>
      <c r="AIG95" s="1"/>
      <c r="AIH95" s="1"/>
      <c r="AII95" s="1"/>
      <c r="AIJ95" s="1"/>
      <c r="AIK95" s="1"/>
      <c r="AIL95" s="1"/>
      <c r="AIM95" s="1"/>
      <c r="AIN95" s="1"/>
      <c r="AIO95" s="1"/>
      <c r="AIP95" s="1"/>
      <c r="AIQ95" s="1"/>
      <c r="AIR95" s="1"/>
      <c r="AIS95" s="1"/>
      <c r="AIT95" s="1"/>
      <c r="AIU95" s="1"/>
      <c r="AIV95" s="1"/>
      <c r="AIW95" s="1"/>
      <c r="AIX95" s="1"/>
      <c r="AIY95" s="1"/>
      <c r="AIZ95" s="1"/>
      <c r="AJA95" s="1"/>
      <c r="AJB95" s="1"/>
      <c r="AJC95" s="1"/>
      <c r="AJD95" s="1"/>
      <c r="AJE95" s="1"/>
      <c r="AJF95" s="1"/>
      <c r="AJG95" s="1"/>
      <c r="AJH95" s="1"/>
      <c r="AJI95" s="1"/>
      <c r="AJJ95" s="1"/>
      <c r="AJK95" s="1"/>
      <c r="AJL95" s="1"/>
      <c r="AJM95" s="1"/>
      <c r="AJN95" s="1"/>
      <c r="AJO95" s="1"/>
      <c r="AJP95" s="1"/>
      <c r="AJQ95" s="1"/>
      <c r="AJR95" s="1"/>
      <c r="AJS95" s="1"/>
      <c r="AJT95" s="1"/>
      <c r="AJU95" s="1"/>
      <c r="AJV95" s="1"/>
      <c r="AJW95" s="1"/>
      <c r="AJX95" s="1"/>
      <c r="AJY95" s="1"/>
      <c r="AJZ95" s="1"/>
      <c r="AKA95" s="1"/>
      <c r="AKB95" s="1"/>
      <c r="AKC95" s="1"/>
      <c r="AKD95" s="1"/>
      <c r="AKE95" s="1"/>
      <c r="AKF95" s="1"/>
      <c r="AKG95" s="1"/>
      <c r="AKH95" s="1"/>
      <c r="AKI95" s="1"/>
      <c r="AKJ95" s="1"/>
      <c r="AKK95" s="1"/>
      <c r="AKL95" s="1"/>
      <c r="AKM95" s="1"/>
      <c r="AKN95" s="1"/>
      <c r="AKO95" s="1"/>
      <c r="AKP95" s="1"/>
      <c r="AKQ95" s="1"/>
      <c r="AKR95" s="1"/>
      <c r="AKS95" s="1"/>
      <c r="AKT95" s="1"/>
      <c r="AKU95" s="1"/>
      <c r="AKV95" s="1"/>
      <c r="AKW95" s="1"/>
      <c r="AKX95" s="1"/>
      <c r="AKY95" s="1"/>
      <c r="AKZ95" s="1"/>
      <c r="ALA95" s="1"/>
      <c r="ALB95" s="1"/>
      <c r="ALC95" s="1"/>
      <c r="ALD95" s="1"/>
      <c r="ALE95" s="1"/>
      <c r="ALF95" s="1"/>
      <c r="ALG95" s="1"/>
      <c r="ALH95" s="1"/>
      <c r="ALI95" s="1"/>
      <c r="ALJ95" s="1"/>
      <c r="ALK95" s="1"/>
      <c r="ALL95" s="1"/>
      <c r="ALM95" s="1"/>
      <c r="ALN95" s="1"/>
      <c r="ALO95" s="1"/>
      <c r="ALP95" s="1"/>
      <c r="ALQ95" s="1"/>
      <c r="ALR95" s="1"/>
      <c r="ALS95" s="1"/>
      <c r="ALT95" s="1"/>
      <c r="ALU95" s="1"/>
      <c r="ALV95" s="1"/>
      <c r="ALW95" s="1"/>
      <c r="ALX95" s="1"/>
      <c r="ALY95" s="1"/>
      <c r="ALZ95" s="1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  <c r="AMM95" s="1"/>
      <c r="AMN95" s="1"/>
      <c r="AMO95" s="1"/>
      <c r="AMP95" s="1"/>
      <c r="AMQ95" s="1"/>
      <c r="AMR95" s="1"/>
      <c r="AMS95" s="1"/>
      <c r="AMT95" s="1"/>
      <c r="AMU95" s="1"/>
      <c r="AMV95" s="1"/>
      <c r="AMW95" s="1"/>
      <c r="AMX95" s="1"/>
      <c r="AMY95" s="1"/>
      <c r="AMZ95" s="1"/>
      <c r="ANA95" s="1"/>
      <c r="ANB95" s="1"/>
      <c r="ANC95" s="1"/>
      <c r="AND95" s="1"/>
      <c r="ANE95" s="1"/>
      <c r="ANF95" s="1"/>
      <c r="ANG95" s="1"/>
      <c r="ANH95" s="1"/>
      <c r="ANI95" s="1"/>
      <c r="ANJ95" s="1"/>
      <c r="ANK95" s="1"/>
      <c r="ANL95" s="1"/>
      <c r="ANM95" s="1"/>
      <c r="ANN95" s="1"/>
      <c r="ANO95" s="1"/>
      <c r="ANP95" s="1"/>
      <c r="ANQ95" s="1"/>
      <c r="ANR95" s="1"/>
      <c r="ANS95" s="1"/>
      <c r="ANT95" s="1"/>
      <c r="ANU95" s="1"/>
      <c r="ANV95" s="1"/>
      <c r="ANW95" s="1"/>
      <c r="ANX95" s="1"/>
      <c r="ANY95" s="1"/>
      <c r="ANZ95" s="1"/>
      <c r="AOA95" s="1"/>
      <c r="AOB95" s="1"/>
      <c r="AOC95" s="1"/>
      <c r="AOD95" s="1"/>
      <c r="AOE95" s="1"/>
      <c r="AOF95" s="1"/>
      <c r="AOG95" s="1"/>
      <c r="AOH95" s="1"/>
      <c r="AOI95" s="1"/>
      <c r="AOJ95" s="1"/>
      <c r="AOK95" s="1"/>
      <c r="AOL95" s="1"/>
      <c r="AOM95" s="1"/>
      <c r="AON95" s="1"/>
      <c r="AOO95" s="1"/>
      <c r="AOP95" s="1"/>
      <c r="AOQ95" s="1"/>
      <c r="AOR95" s="1"/>
      <c r="AOS95" s="1"/>
      <c r="AOT95" s="1"/>
      <c r="AOU95" s="1"/>
      <c r="AOV95" s="1"/>
      <c r="AOW95" s="1"/>
      <c r="AOX95" s="1"/>
      <c r="AOY95" s="1"/>
      <c r="AOZ95" s="1"/>
      <c r="APA95" s="1"/>
      <c r="APB95" s="1"/>
      <c r="APC95" s="1"/>
      <c r="APD95" s="1"/>
      <c r="APE95" s="1"/>
      <c r="APF95" s="1"/>
      <c r="APG95" s="1"/>
      <c r="APH95" s="1"/>
      <c r="API95" s="1"/>
      <c r="APJ95" s="1"/>
      <c r="APK95" s="1"/>
      <c r="APL95" s="1"/>
      <c r="APM95" s="1"/>
      <c r="APN95" s="1"/>
      <c r="APO95" s="1"/>
      <c r="APP95" s="1"/>
      <c r="APQ95" s="1"/>
      <c r="APR95" s="1"/>
      <c r="APS95" s="1"/>
      <c r="APT95" s="1"/>
      <c r="APU95" s="1"/>
      <c r="APV95" s="1"/>
      <c r="APW95" s="1"/>
      <c r="APX95" s="1"/>
      <c r="APY95" s="1"/>
      <c r="APZ95" s="1"/>
      <c r="AQA95" s="1"/>
      <c r="AQB95" s="1"/>
      <c r="AQC95" s="1"/>
      <c r="AQD95" s="1"/>
      <c r="AQE95" s="1"/>
      <c r="AQF95" s="1"/>
      <c r="AQG95" s="1"/>
      <c r="AQH95" s="1"/>
      <c r="AQI95" s="1"/>
      <c r="AQJ95" s="1"/>
      <c r="AQK95" s="1"/>
      <c r="AQL95" s="1"/>
      <c r="AQM95" s="1"/>
      <c r="AQN95" s="1"/>
      <c r="AQO95" s="1"/>
      <c r="AQP95" s="1"/>
      <c r="AQQ95" s="1"/>
      <c r="AQR95" s="1"/>
      <c r="AQS95" s="1"/>
      <c r="AQT95" s="1"/>
      <c r="AQU95" s="1"/>
      <c r="AQV95" s="1"/>
      <c r="AQW95" s="1"/>
      <c r="AQX95" s="1"/>
      <c r="AQY95" s="1"/>
      <c r="AQZ95" s="1"/>
      <c r="ARA95" s="1"/>
      <c r="ARB95" s="1"/>
      <c r="ARC95" s="1"/>
      <c r="ARD95" s="1"/>
      <c r="ARE95" s="1"/>
      <c r="ARF95" s="1"/>
      <c r="ARG95" s="1"/>
      <c r="ARH95" s="1"/>
      <c r="ARI95" s="1"/>
      <c r="ARJ95" s="1"/>
      <c r="ARK95" s="1"/>
      <c r="ARL95" s="1"/>
      <c r="ARM95" s="1"/>
      <c r="ARN95" s="1"/>
      <c r="ARO95" s="1"/>
      <c r="ARP95" s="1"/>
      <c r="ARQ95" s="1"/>
      <c r="ARR95" s="1"/>
      <c r="ARS95" s="1"/>
      <c r="ART95" s="1"/>
      <c r="ARU95" s="1"/>
      <c r="ARV95" s="1"/>
      <c r="ARW95" s="1"/>
      <c r="ARX95" s="1"/>
      <c r="ARY95" s="1"/>
      <c r="ARZ95" s="1"/>
      <c r="ASA95" s="1"/>
      <c r="ASB95" s="1"/>
      <c r="ASC95" s="1"/>
      <c r="ASD95" s="1"/>
      <c r="ASE95" s="1"/>
      <c r="ASF95" s="1"/>
      <c r="ASG95" s="1"/>
      <c r="ASH95" s="1"/>
      <c r="ASI95" s="1"/>
      <c r="ASJ95" s="1"/>
      <c r="ASK95" s="1"/>
      <c r="ASL95" s="1"/>
      <c r="ASM95" s="1"/>
      <c r="ASN95" s="1"/>
      <c r="ASO95" s="1"/>
      <c r="ASP95" s="1"/>
      <c r="ASQ95" s="1"/>
      <c r="ASR95" s="1"/>
      <c r="ASS95" s="1"/>
      <c r="AST95" s="1"/>
      <c r="ASU95" s="1"/>
      <c r="ASV95" s="1"/>
      <c r="ASW95" s="1"/>
      <c r="ASX95" s="1"/>
      <c r="ASY95" s="1"/>
      <c r="ASZ95" s="1"/>
      <c r="ATA95" s="1"/>
      <c r="ATB95" s="1"/>
      <c r="ATC95" s="1"/>
      <c r="ATD95" s="1"/>
      <c r="ATE95" s="1"/>
      <c r="ATF95" s="1"/>
      <c r="ATG95" s="1"/>
      <c r="ATH95" s="1"/>
      <c r="ATI95" s="1"/>
      <c r="ATJ95" s="1"/>
      <c r="ATK95" s="1"/>
      <c r="ATL95" s="1"/>
      <c r="ATM95" s="1"/>
      <c r="ATN95" s="1"/>
      <c r="ATO95" s="1"/>
      <c r="ATP95" s="1"/>
      <c r="ATQ95" s="1"/>
      <c r="ATR95" s="1"/>
      <c r="ATS95" s="1"/>
      <c r="ATT95" s="1"/>
      <c r="ATU95" s="1"/>
      <c r="ATV95" s="1"/>
      <c r="ATW95" s="1"/>
      <c r="ATX95" s="1"/>
      <c r="ATY95" s="1"/>
      <c r="ATZ95" s="1"/>
      <c r="AUA95" s="1"/>
      <c r="AUB95" s="1"/>
      <c r="AUC95" s="1"/>
      <c r="AUD95" s="1"/>
      <c r="AUE95" s="1"/>
      <c r="AUF95" s="1"/>
      <c r="AUG95" s="1"/>
      <c r="AUH95" s="1"/>
      <c r="AUI95" s="1"/>
      <c r="AUJ95" s="1"/>
      <c r="AUK95" s="1"/>
      <c r="AUL95" s="1"/>
      <c r="AUM95" s="1"/>
      <c r="AUN95" s="1"/>
      <c r="AUO95" s="1"/>
      <c r="AUP95" s="1"/>
      <c r="AUQ95" s="1"/>
      <c r="AUR95" s="1"/>
      <c r="AUS95" s="1"/>
      <c r="AUT95" s="1"/>
      <c r="AUU95" s="1"/>
      <c r="AUV95" s="1"/>
      <c r="AUW95" s="1"/>
      <c r="AUX95" s="1"/>
      <c r="AUY95" s="1"/>
      <c r="AUZ95" s="1"/>
      <c r="AVA95" s="1"/>
      <c r="AVB95" s="1"/>
      <c r="AVC95" s="1"/>
      <c r="AVD95" s="1"/>
      <c r="AVE95" s="1"/>
      <c r="AVF95" s="1"/>
      <c r="AVG95" s="1"/>
      <c r="AVH95" s="1"/>
      <c r="AVI95" s="1"/>
      <c r="AVJ95" s="1"/>
      <c r="AVK95" s="1"/>
      <c r="AVL95" s="1"/>
      <c r="AVM95" s="1"/>
      <c r="AVN95" s="1"/>
      <c r="AVO95" s="1"/>
      <c r="AVP95" s="1"/>
      <c r="AVQ95" s="1"/>
      <c r="AVR95" s="1"/>
      <c r="AVS95" s="1"/>
      <c r="AVT95" s="1"/>
      <c r="AVU95" s="1"/>
      <c r="AVV95" s="1"/>
      <c r="AVW95" s="1"/>
      <c r="AVX95" s="1"/>
      <c r="AVY95" s="1"/>
      <c r="AVZ95" s="1"/>
      <c r="AWA95" s="1"/>
      <c r="AWB95" s="1"/>
      <c r="AWC95" s="1"/>
      <c r="AWD95" s="1"/>
      <c r="AWE95" s="1"/>
      <c r="AWF95" s="1"/>
      <c r="AWG95" s="1"/>
      <c r="AWH95" s="1"/>
      <c r="AWI95" s="1"/>
      <c r="AWJ95" s="1"/>
      <c r="AWK95" s="1"/>
      <c r="AWL95" s="1"/>
      <c r="AWM95" s="1"/>
      <c r="AWN95" s="1"/>
      <c r="AWO95" s="1"/>
      <c r="AWP95" s="1"/>
      <c r="AWQ95" s="1"/>
      <c r="AWR95" s="1"/>
      <c r="AWS95" s="1"/>
      <c r="AWT95" s="1"/>
      <c r="AWU95" s="1"/>
      <c r="AWV95" s="1"/>
      <c r="AWW95" s="1"/>
      <c r="AWX95" s="1"/>
      <c r="AWY95" s="1"/>
      <c r="AWZ95" s="1"/>
      <c r="AXA95" s="1"/>
      <c r="AXB95" s="1"/>
      <c r="AXC95" s="1"/>
      <c r="AXD95" s="1"/>
      <c r="AXE95" s="1"/>
      <c r="AXF95" s="1"/>
      <c r="AXG95" s="1"/>
      <c r="AXH95" s="1"/>
      <c r="AXI95" s="1"/>
      <c r="AXJ95" s="1"/>
      <c r="AXK95" s="1"/>
      <c r="AXL95" s="1"/>
      <c r="AXM95" s="1"/>
      <c r="AXN95" s="1"/>
      <c r="AXO95" s="1"/>
      <c r="AXP95" s="1"/>
      <c r="AXQ95" s="1"/>
      <c r="AXR95" s="1"/>
      <c r="AXS95" s="1"/>
      <c r="AXT95" s="1"/>
      <c r="AXU95" s="1"/>
      <c r="AXV95" s="1"/>
      <c r="AXW95" s="1"/>
      <c r="AXX95" s="1"/>
      <c r="AXY95" s="1"/>
      <c r="AXZ95" s="1"/>
      <c r="AYA95" s="1"/>
      <c r="AYB95" s="1"/>
      <c r="AYC95" s="1"/>
      <c r="AYD95" s="1"/>
      <c r="AYE95" s="1"/>
      <c r="AYF95" s="1"/>
      <c r="AYG95" s="1"/>
      <c r="AYH95" s="1"/>
      <c r="AYI95" s="1"/>
      <c r="AYJ95" s="1"/>
      <c r="AYK95" s="1"/>
      <c r="AYL95" s="1"/>
      <c r="AYM95" s="1"/>
      <c r="AYN95" s="1"/>
      <c r="AYO95" s="1"/>
      <c r="AYP95" s="1"/>
      <c r="AYQ95" s="1"/>
      <c r="AYR95" s="1"/>
      <c r="AYS95" s="1"/>
      <c r="AYT95" s="1"/>
      <c r="AYU95" s="1"/>
      <c r="AYV95" s="1"/>
      <c r="AYW95" s="1"/>
      <c r="AYX95" s="1"/>
      <c r="AYY95" s="1"/>
      <c r="AYZ95" s="1"/>
      <c r="AZA95" s="1"/>
      <c r="AZB95" s="1"/>
      <c r="AZC95" s="1"/>
      <c r="AZD95" s="1"/>
      <c r="AZE95" s="1"/>
      <c r="AZF95" s="1"/>
      <c r="AZG95" s="1"/>
      <c r="AZH95" s="1"/>
      <c r="AZI95" s="1"/>
      <c r="AZJ95" s="1"/>
      <c r="AZK95" s="1"/>
      <c r="AZL95" s="1"/>
      <c r="AZM95" s="1"/>
      <c r="AZN95" s="1"/>
      <c r="AZO95" s="1"/>
      <c r="AZP95" s="1"/>
      <c r="AZQ95" s="1"/>
      <c r="AZR95" s="1"/>
      <c r="AZS95" s="1"/>
      <c r="AZT95" s="1"/>
      <c r="AZU95" s="1"/>
      <c r="AZV95" s="1"/>
      <c r="AZW95" s="1"/>
      <c r="AZX95" s="1"/>
      <c r="AZY95" s="1"/>
      <c r="AZZ95" s="1"/>
      <c r="BAA95" s="1"/>
      <c r="BAB95" s="1"/>
      <c r="BAC95" s="1"/>
      <c r="BAD95" s="1"/>
      <c r="BAE95" s="1"/>
      <c r="BAF95" s="1"/>
      <c r="BAG95" s="1"/>
      <c r="BAH95" s="1"/>
      <c r="BAI95" s="1"/>
      <c r="BAJ95" s="1"/>
      <c r="BAK95" s="1"/>
      <c r="BAL95" s="1"/>
      <c r="BAM95" s="1"/>
      <c r="BAN95" s="1"/>
      <c r="BAO95" s="1"/>
      <c r="BAP95" s="1"/>
      <c r="BAQ95" s="1"/>
      <c r="BAR95" s="1"/>
      <c r="BAS95" s="1"/>
      <c r="BAT95" s="1"/>
      <c r="BAU95" s="1"/>
      <c r="BAV95" s="1"/>
      <c r="BAW95" s="1"/>
      <c r="BAX95" s="1"/>
      <c r="BAY95" s="1"/>
      <c r="BAZ95" s="1"/>
      <c r="BBA95" s="1"/>
      <c r="BBB95" s="1"/>
      <c r="BBC95" s="1"/>
      <c r="BBD95" s="1"/>
      <c r="BBE95" s="1"/>
      <c r="BBF95" s="1"/>
      <c r="BBG95" s="1"/>
      <c r="BBH95" s="1"/>
      <c r="BBI95" s="1"/>
      <c r="BBJ95" s="1"/>
      <c r="BBK95" s="1"/>
      <c r="BBL95" s="1"/>
      <c r="BBM95" s="1"/>
      <c r="BBN95" s="1"/>
      <c r="BBO95" s="1"/>
      <c r="BBP95" s="1"/>
      <c r="BBQ95" s="1"/>
      <c r="BBR95" s="1"/>
      <c r="BBS95" s="1"/>
      <c r="BBT95" s="1"/>
      <c r="BBU95" s="1"/>
      <c r="BBV95" s="1"/>
      <c r="BBW95" s="1"/>
      <c r="BBX95" s="1"/>
      <c r="BBY95" s="1"/>
      <c r="BBZ95" s="1"/>
      <c r="BCA95" s="1"/>
      <c r="BCB95" s="1"/>
      <c r="BCC95" s="1"/>
      <c r="BCD95" s="1"/>
      <c r="BCE95" s="1"/>
      <c r="BCF95" s="1"/>
      <c r="BCG95" s="1"/>
      <c r="BCH95" s="1"/>
      <c r="BCI95" s="1"/>
      <c r="BCJ95" s="1"/>
      <c r="BCK95" s="1"/>
      <c r="BCL95" s="1"/>
      <c r="BCM95" s="1"/>
      <c r="BCN95" s="1"/>
      <c r="BCO95" s="1"/>
      <c r="BCP95" s="1"/>
      <c r="BCQ95" s="1"/>
      <c r="BCR95" s="1"/>
      <c r="BCS95" s="1"/>
      <c r="BCT95" s="1"/>
      <c r="BCU95" s="1"/>
      <c r="BCV95" s="1"/>
      <c r="BCW95" s="1"/>
      <c r="BCX95" s="1"/>
      <c r="BCY95" s="1"/>
      <c r="BCZ95" s="1"/>
      <c r="BDA95" s="1"/>
      <c r="BDB95" s="1"/>
      <c r="BDC95" s="1"/>
      <c r="BDD95" s="1"/>
      <c r="BDE95" s="1"/>
      <c r="BDF95" s="1"/>
      <c r="BDG95" s="1"/>
      <c r="BDH95" s="1"/>
      <c r="BDI95" s="1"/>
      <c r="BDJ95" s="1"/>
      <c r="BDK95" s="1"/>
      <c r="BDL95" s="1"/>
      <c r="BDM95" s="1"/>
      <c r="BDN95" s="1"/>
      <c r="BDO95" s="1"/>
      <c r="BDP95" s="1"/>
      <c r="BDQ95" s="1"/>
      <c r="BDR95" s="1"/>
      <c r="BDS95" s="1"/>
      <c r="BDT95" s="1"/>
      <c r="BDU95" s="1"/>
      <c r="BDV95" s="1"/>
      <c r="BDW95" s="1"/>
      <c r="BDX95" s="1"/>
      <c r="BDY95" s="1"/>
      <c r="BDZ95" s="1"/>
      <c r="BEA95" s="1"/>
      <c r="BEB95" s="1"/>
      <c r="BEC95" s="1"/>
      <c r="BED95" s="1"/>
      <c r="BEE95" s="1"/>
      <c r="BEF95" s="1"/>
      <c r="BEG95" s="1"/>
      <c r="BEH95" s="1"/>
      <c r="BEI95" s="1"/>
      <c r="BEJ95" s="1"/>
      <c r="BEK95" s="1"/>
      <c r="BEL95" s="1"/>
      <c r="BEM95" s="1"/>
      <c r="BEN95" s="1"/>
      <c r="BEO95" s="1"/>
      <c r="BEP95" s="1"/>
      <c r="BEQ95" s="1"/>
      <c r="BER95" s="1"/>
      <c r="BES95" s="1"/>
      <c r="BET95" s="1"/>
      <c r="BEU95" s="1"/>
      <c r="BEV95" s="1"/>
      <c r="BEW95" s="1"/>
      <c r="BEX95" s="1"/>
      <c r="BEY95" s="1"/>
      <c r="BEZ95" s="1"/>
      <c r="BFA95" s="1"/>
      <c r="BFB95" s="1"/>
      <c r="BFC95" s="1"/>
      <c r="BFD95" s="1"/>
      <c r="BFE95" s="1"/>
      <c r="BFF95" s="1"/>
      <c r="BFG95" s="1"/>
      <c r="BFH95" s="1"/>
      <c r="BFI95" s="1"/>
      <c r="BFJ95" s="1"/>
      <c r="BFK95" s="1"/>
      <c r="BFL95" s="1"/>
      <c r="BFM95" s="1"/>
      <c r="BFN95" s="1"/>
      <c r="BFO95" s="1"/>
      <c r="BFP95" s="1"/>
      <c r="BFQ95" s="1"/>
      <c r="BFR95" s="1"/>
      <c r="BFS95" s="1"/>
      <c r="BFT95" s="1"/>
      <c r="BFU95" s="1"/>
      <c r="BFV95" s="1"/>
      <c r="BFW95" s="1"/>
      <c r="BFX95" s="1"/>
      <c r="BFY95" s="1"/>
      <c r="BFZ95" s="1"/>
      <c r="BGA95" s="1"/>
      <c r="BGB95" s="1"/>
      <c r="BGC95" s="1"/>
      <c r="BGD95" s="1"/>
      <c r="BGE95" s="1"/>
      <c r="BGF95" s="1"/>
      <c r="BGG95" s="1"/>
      <c r="BGH95" s="1"/>
      <c r="BGI95" s="1"/>
      <c r="BGJ95" s="1"/>
      <c r="BGK95" s="1"/>
      <c r="BGL95" s="1"/>
      <c r="BGM95" s="1"/>
      <c r="BGN95" s="1"/>
      <c r="BGO95" s="1"/>
      <c r="BGP95" s="1"/>
      <c r="BGQ95" s="1"/>
      <c r="BGR95" s="1"/>
      <c r="BGS95" s="1"/>
      <c r="BGT95" s="1"/>
      <c r="BGU95" s="1"/>
      <c r="BGV95" s="1"/>
      <c r="BGW95" s="1"/>
      <c r="BGX95" s="1"/>
      <c r="BGY95" s="1"/>
      <c r="BGZ95" s="1"/>
      <c r="BHA95" s="1"/>
      <c r="BHB95" s="1"/>
      <c r="BHC95" s="1"/>
      <c r="BHD95" s="1"/>
      <c r="BHE95" s="1"/>
      <c r="BHF95" s="1"/>
      <c r="BHG95" s="1"/>
      <c r="BHH95" s="1"/>
      <c r="BHI95" s="1"/>
      <c r="BHJ95" s="1"/>
    </row>
    <row r="96" spans="1:1570" s="1" customFormat="1" ht="39" customHeight="1">
      <c r="A96" s="15" t="s">
        <v>194</v>
      </c>
      <c r="B96" s="15"/>
      <c r="C96" s="15"/>
      <c r="D96" s="15"/>
      <c r="E96" s="15"/>
      <c r="F96" s="35">
        <f>H96/G96</f>
        <v>1425.0263221656901</v>
      </c>
      <c r="G96" s="36">
        <v>9.5</v>
      </c>
      <c r="H96" s="35">
        <f>H69*R74</f>
        <v>13537.750060574101</v>
      </c>
      <c r="I96" s="15"/>
      <c r="J96" s="15"/>
      <c r="K96" s="15"/>
      <c r="L96" s="15"/>
      <c r="M96" s="35">
        <f>O96/N96</f>
        <v>512837.97638714599</v>
      </c>
      <c r="N96" s="15">
        <v>1.03</v>
      </c>
      <c r="O96" s="40">
        <f>S96-H96</f>
        <v>528223.11567876104</v>
      </c>
      <c r="P96" s="15"/>
      <c r="Q96" s="40">
        <f>H96+O96</f>
        <v>541760.86573933496</v>
      </c>
      <c r="R96" s="15"/>
      <c r="S96" s="35">
        <f>S74+S41</f>
        <v>541760.86573933496</v>
      </c>
      <c r="U96" s="369"/>
      <c r="V96" s="369"/>
      <c r="W96" s="369"/>
      <c r="X96" s="369"/>
      <c r="Y96" s="369"/>
      <c r="Z96" s="369"/>
      <c r="AA96" s="369"/>
      <c r="AB96" s="369"/>
    </row>
    <row r="97" spans="1:1576" s="108" customFormat="1" ht="20.25">
      <c r="A97" s="15" t="s">
        <v>195</v>
      </c>
      <c r="B97" s="15" t="s">
        <v>196</v>
      </c>
      <c r="C97" s="15"/>
      <c r="D97" s="15"/>
      <c r="E97" s="15"/>
      <c r="F97" s="15"/>
      <c r="G97" s="36"/>
      <c r="H97" s="15"/>
      <c r="I97" s="15"/>
      <c r="J97" s="15"/>
      <c r="K97" s="15"/>
      <c r="L97" s="15"/>
      <c r="M97" s="35"/>
      <c r="N97" s="15"/>
      <c r="O97" s="35"/>
      <c r="P97" s="15"/>
      <c r="Q97" s="35"/>
      <c r="R97" s="15"/>
      <c r="S97" s="35">
        <f>'5#楼'!S49</f>
        <v>38714.170480410998</v>
      </c>
      <c r="T97" s="1"/>
      <c r="U97" s="370"/>
      <c r="V97" s="371"/>
      <c r="W97" s="370"/>
      <c r="X97" s="370"/>
      <c r="Y97" s="370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  <c r="KE97" s="1"/>
      <c r="KF97" s="1"/>
      <c r="KG97" s="1"/>
      <c r="KH97" s="1"/>
      <c r="KI97" s="1"/>
      <c r="KJ97" s="1"/>
      <c r="KK97" s="1"/>
      <c r="KL97" s="1"/>
      <c r="KM97" s="1"/>
      <c r="KN97" s="1"/>
      <c r="KO97" s="1"/>
      <c r="KP97" s="1"/>
      <c r="KQ97" s="1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  <c r="LV97" s="1"/>
      <c r="LW97" s="1"/>
      <c r="LX97" s="1"/>
      <c r="LY97" s="1"/>
      <c r="LZ97" s="1"/>
      <c r="MA97" s="1"/>
      <c r="MB97" s="1"/>
      <c r="MC97" s="1"/>
      <c r="MD97" s="1"/>
      <c r="ME97" s="1"/>
      <c r="MF97" s="1"/>
      <c r="MG97" s="1"/>
      <c r="MH97" s="1"/>
      <c r="MI97" s="1"/>
      <c r="MJ97" s="1"/>
      <c r="MK97" s="1"/>
      <c r="ML97" s="1"/>
      <c r="MM97" s="1"/>
      <c r="MN97" s="1"/>
      <c r="MO97" s="1"/>
      <c r="MP97" s="1"/>
      <c r="MQ97" s="1"/>
      <c r="MR97" s="1"/>
      <c r="MS97" s="1"/>
      <c r="MT97" s="1"/>
      <c r="MU97" s="1"/>
      <c r="MV97" s="1"/>
      <c r="MW97" s="1"/>
      <c r="MX97" s="1"/>
      <c r="MY97" s="1"/>
      <c r="MZ97" s="1"/>
      <c r="NA97" s="1"/>
      <c r="NB97" s="1"/>
      <c r="NC97" s="1"/>
      <c r="ND97" s="1"/>
      <c r="NE97" s="1"/>
      <c r="NF97" s="1"/>
      <c r="NG97" s="1"/>
      <c r="NH97" s="1"/>
      <c r="NI97" s="1"/>
      <c r="NJ97" s="1"/>
      <c r="NK97" s="1"/>
      <c r="NL97" s="1"/>
      <c r="NM97" s="1"/>
      <c r="NN97" s="1"/>
      <c r="NO97" s="1"/>
      <c r="NP97" s="1"/>
      <c r="NQ97" s="1"/>
      <c r="NR97" s="1"/>
      <c r="NS97" s="1"/>
      <c r="NT97" s="1"/>
      <c r="NU97" s="1"/>
      <c r="NV97" s="1"/>
      <c r="NW97" s="1"/>
      <c r="NX97" s="1"/>
      <c r="NY97" s="1"/>
      <c r="NZ97" s="1"/>
      <c r="OA97" s="1"/>
      <c r="OB97" s="1"/>
      <c r="OC97" s="1"/>
      <c r="OD97" s="1"/>
      <c r="OE97" s="1"/>
      <c r="OF97" s="1"/>
      <c r="OG97" s="1"/>
      <c r="OH97" s="1"/>
      <c r="OI97" s="1"/>
      <c r="OJ97" s="1"/>
      <c r="OK97" s="1"/>
      <c r="OL97" s="1"/>
      <c r="OM97" s="1"/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  <c r="PO97" s="1"/>
      <c r="PP97" s="1"/>
      <c r="PQ97" s="1"/>
      <c r="PR97" s="1"/>
      <c r="PS97" s="1"/>
      <c r="PT97" s="1"/>
      <c r="PU97" s="1"/>
      <c r="PV97" s="1"/>
      <c r="PW97" s="1"/>
      <c r="PX97" s="1"/>
      <c r="PY97" s="1"/>
      <c r="PZ97" s="1"/>
      <c r="QA97" s="1"/>
      <c r="QB97" s="1"/>
      <c r="QC97" s="1"/>
      <c r="QD97" s="1"/>
      <c r="QE97" s="1"/>
      <c r="QF97" s="1"/>
      <c r="QG97" s="1"/>
      <c r="QH97" s="1"/>
      <c r="QI97" s="1"/>
      <c r="QJ97" s="1"/>
      <c r="QK97" s="1"/>
      <c r="QL97" s="1"/>
      <c r="QM97" s="1"/>
      <c r="QN97" s="1"/>
      <c r="QO97" s="1"/>
      <c r="QP97" s="1"/>
      <c r="QQ97" s="1"/>
      <c r="QR97" s="1"/>
      <c r="QS97" s="1"/>
      <c r="QT97" s="1"/>
      <c r="QU97" s="1"/>
      <c r="QV97" s="1"/>
      <c r="QW97" s="1"/>
      <c r="QX97" s="1"/>
      <c r="QY97" s="1"/>
      <c r="QZ97" s="1"/>
      <c r="RA97" s="1"/>
      <c r="RB97" s="1"/>
      <c r="RC97" s="1"/>
      <c r="RD97" s="1"/>
      <c r="RE97" s="1"/>
      <c r="RF97" s="1"/>
      <c r="RG97" s="1"/>
      <c r="RH97" s="1"/>
      <c r="RI97" s="1"/>
      <c r="RJ97" s="1"/>
      <c r="RK97" s="1"/>
      <c r="RL97" s="1"/>
      <c r="RM97" s="1"/>
      <c r="RN97" s="1"/>
      <c r="RO97" s="1"/>
      <c r="RP97" s="1"/>
      <c r="RQ97" s="1"/>
      <c r="RR97" s="1"/>
      <c r="RS97" s="1"/>
      <c r="RT97" s="1"/>
      <c r="RU97" s="1"/>
      <c r="RV97" s="1"/>
      <c r="RW97" s="1"/>
      <c r="RX97" s="1"/>
      <c r="RY97" s="1"/>
      <c r="RZ97" s="1"/>
      <c r="SA97" s="1"/>
      <c r="SB97" s="1"/>
      <c r="SC97" s="1"/>
      <c r="SD97" s="1"/>
      <c r="SE97" s="1"/>
      <c r="SF97" s="1"/>
      <c r="SG97" s="1"/>
      <c r="SH97" s="1"/>
      <c r="SI97" s="1"/>
      <c r="SJ97" s="1"/>
      <c r="SK97" s="1"/>
      <c r="SL97" s="1"/>
      <c r="SM97" s="1"/>
      <c r="SN97" s="1"/>
      <c r="SO97" s="1"/>
      <c r="SP97" s="1"/>
      <c r="SQ97" s="1"/>
      <c r="SR97" s="1"/>
      <c r="SS97" s="1"/>
      <c r="ST97" s="1"/>
      <c r="SU97" s="1"/>
      <c r="SV97" s="1"/>
      <c r="SW97" s="1"/>
      <c r="SX97" s="1"/>
      <c r="SY97" s="1"/>
      <c r="SZ97" s="1"/>
      <c r="TA97" s="1"/>
      <c r="TB97" s="1"/>
      <c r="TC97" s="1"/>
      <c r="TD97" s="1"/>
      <c r="TE97" s="1"/>
      <c r="TF97" s="1"/>
      <c r="TG97" s="1"/>
      <c r="TH97" s="1"/>
      <c r="TI97" s="1"/>
      <c r="TJ97" s="1"/>
      <c r="TK97" s="1"/>
      <c r="TL97" s="1"/>
      <c r="TM97" s="1"/>
      <c r="TN97" s="1"/>
      <c r="TO97" s="1"/>
      <c r="TP97" s="1"/>
      <c r="TQ97" s="1"/>
      <c r="TR97" s="1"/>
      <c r="TS97" s="1"/>
      <c r="TT97" s="1"/>
      <c r="TU97" s="1"/>
      <c r="TV97" s="1"/>
      <c r="TW97" s="1"/>
      <c r="TX97" s="1"/>
      <c r="TY97" s="1"/>
      <c r="TZ97" s="1"/>
      <c r="UA97" s="1"/>
      <c r="UB97" s="1"/>
      <c r="UC97" s="1"/>
      <c r="UD97" s="1"/>
      <c r="UE97" s="1"/>
      <c r="UF97" s="1"/>
      <c r="UG97" s="1"/>
      <c r="UH97" s="1"/>
      <c r="UI97" s="1"/>
      <c r="UJ97" s="1"/>
      <c r="UK97" s="1"/>
      <c r="UL97" s="1"/>
      <c r="UM97" s="1"/>
      <c r="UN97" s="1"/>
      <c r="UO97" s="1"/>
      <c r="UP97" s="1"/>
      <c r="UQ97" s="1"/>
      <c r="UR97" s="1"/>
      <c r="US97" s="1"/>
      <c r="UT97" s="1"/>
      <c r="UU97" s="1"/>
      <c r="UV97" s="1"/>
      <c r="UW97" s="1"/>
      <c r="UX97" s="1"/>
      <c r="UY97" s="1"/>
      <c r="UZ97" s="1"/>
      <c r="VA97" s="1"/>
      <c r="VB97" s="1"/>
      <c r="VC97" s="1"/>
      <c r="VD97" s="1"/>
      <c r="VE97" s="1"/>
      <c r="VF97" s="1"/>
      <c r="VG97" s="1"/>
      <c r="VH97" s="1"/>
      <c r="VI97" s="1"/>
      <c r="VJ97" s="1"/>
      <c r="VK97" s="1"/>
      <c r="VL97" s="1"/>
      <c r="VM97" s="1"/>
      <c r="VN97" s="1"/>
      <c r="VO97" s="1"/>
      <c r="VP97" s="1"/>
      <c r="VQ97" s="1"/>
      <c r="VR97" s="1"/>
      <c r="VS97" s="1"/>
      <c r="VT97" s="1"/>
      <c r="VU97" s="1"/>
      <c r="VV97" s="1"/>
      <c r="VW97" s="1"/>
      <c r="VX97" s="1"/>
      <c r="VY97" s="1"/>
      <c r="VZ97" s="1"/>
      <c r="WA97" s="1"/>
      <c r="WB97" s="1"/>
      <c r="WC97" s="1"/>
      <c r="WD97" s="1"/>
      <c r="WE97" s="1"/>
      <c r="WF97" s="1"/>
      <c r="WG97" s="1"/>
      <c r="WH97" s="1"/>
      <c r="WI97" s="1"/>
      <c r="WJ97" s="1"/>
      <c r="WK97" s="1"/>
      <c r="WL97" s="1"/>
      <c r="WM97" s="1"/>
      <c r="WN97" s="1"/>
      <c r="WO97" s="1"/>
      <c r="WP97" s="1"/>
      <c r="WQ97" s="1"/>
      <c r="WR97" s="1"/>
      <c r="WS97" s="1"/>
      <c r="WT97" s="1"/>
      <c r="WU97" s="1"/>
      <c r="WV97" s="1"/>
      <c r="WW97" s="1"/>
      <c r="WX97" s="1"/>
      <c r="WY97" s="1"/>
      <c r="WZ97" s="1"/>
      <c r="XA97" s="1"/>
      <c r="XB97" s="1"/>
      <c r="XC97" s="1"/>
      <c r="XD97" s="1"/>
      <c r="XE97" s="1"/>
      <c r="XF97" s="1"/>
      <c r="XG97" s="1"/>
      <c r="XH97" s="1"/>
      <c r="XI97" s="1"/>
      <c r="XJ97" s="1"/>
      <c r="XK97" s="1"/>
      <c r="XL97" s="1"/>
      <c r="XM97" s="1"/>
      <c r="XN97" s="1"/>
      <c r="XO97" s="1"/>
      <c r="XP97" s="1"/>
      <c r="XQ97" s="1"/>
      <c r="XR97" s="1"/>
      <c r="XS97" s="1"/>
      <c r="XT97" s="1"/>
      <c r="XU97" s="1"/>
      <c r="XV97" s="1"/>
      <c r="XW97" s="1"/>
      <c r="XX97" s="1"/>
      <c r="XY97" s="1"/>
      <c r="XZ97" s="1"/>
      <c r="YA97" s="1"/>
      <c r="YB97" s="1"/>
      <c r="YC97" s="1"/>
      <c r="YD97" s="1"/>
      <c r="YE97" s="1"/>
      <c r="YF97" s="1"/>
      <c r="YG97" s="1"/>
      <c r="YH97" s="1"/>
      <c r="YI97" s="1"/>
      <c r="YJ97" s="1"/>
      <c r="YK97" s="1"/>
      <c r="YL97" s="1"/>
      <c r="YM97" s="1"/>
      <c r="YN97" s="1"/>
      <c r="YO97" s="1"/>
      <c r="YP97" s="1"/>
      <c r="YQ97" s="1"/>
      <c r="YR97" s="1"/>
      <c r="YS97" s="1"/>
      <c r="YT97" s="1"/>
      <c r="YU97" s="1"/>
      <c r="YV97" s="1"/>
      <c r="YW97" s="1"/>
      <c r="YX97" s="1"/>
      <c r="YY97" s="1"/>
      <c r="YZ97" s="1"/>
      <c r="ZA97" s="1"/>
      <c r="ZB97" s="1"/>
      <c r="ZC97" s="1"/>
      <c r="ZD97" s="1"/>
      <c r="ZE97" s="1"/>
      <c r="ZF97" s="1"/>
      <c r="ZG97" s="1"/>
      <c r="ZH97" s="1"/>
      <c r="ZI97" s="1"/>
      <c r="ZJ97" s="1"/>
      <c r="ZK97" s="1"/>
      <c r="ZL97" s="1"/>
      <c r="ZM97" s="1"/>
      <c r="ZN97" s="1"/>
      <c r="ZO97" s="1"/>
      <c r="ZP97" s="1"/>
      <c r="ZQ97" s="1"/>
      <c r="ZR97" s="1"/>
      <c r="ZS97" s="1"/>
      <c r="ZT97" s="1"/>
      <c r="ZU97" s="1"/>
      <c r="ZV97" s="1"/>
      <c r="ZW97" s="1"/>
      <c r="ZX97" s="1"/>
      <c r="ZY97" s="1"/>
      <c r="ZZ97" s="1"/>
      <c r="AAA97" s="1"/>
      <c r="AAB97" s="1"/>
      <c r="AAC97" s="1"/>
      <c r="AAD97" s="1"/>
      <c r="AAE97" s="1"/>
      <c r="AAF97" s="1"/>
      <c r="AAG97" s="1"/>
      <c r="AAH97" s="1"/>
      <c r="AAI97" s="1"/>
      <c r="AAJ97" s="1"/>
      <c r="AAK97" s="1"/>
      <c r="AAL97" s="1"/>
      <c r="AAM97" s="1"/>
      <c r="AAN97" s="1"/>
      <c r="AAO97" s="1"/>
      <c r="AAP97" s="1"/>
      <c r="AAQ97" s="1"/>
      <c r="AAR97" s="1"/>
      <c r="AAS97" s="1"/>
      <c r="AAT97" s="1"/>
      <c r="AAU97" s="1"/>
      <c r="AAV97" s="1"/>
      <c r="AAW97" s="1"/>
      <c r="AAX97" s="1"/>
      <c r="AAY97" s="1"/>
      <c r="AAZ97" s="1"/>
      <c r="ABA97" s="1"/>
      <c r="ABB97" s="1"/>
      <c r="ABC97" s="1"/>
      <c r="ABD97" s="1"/>
      <c r="ABE97" s="1"/>
      <c r="ABF97" s="1"/>
      <c r="ABG97" s="1"/>
      <c r="ABH97" s="1"/>
      <c r="ABI97" s="1"/>
      <c r="ABJ97" s="1"/>
      <c r="ABK97" s="1"/>
      <c r="ABL97" s="1"/>
      <c r="ABM97" s="1"/>
      <c r="ABN97" s="1"/>
      <c r="ABO97" s="1"/>
      <c r="ABP97" s="1"/>
      <c r="ABQ97" s="1"/>
      <c r="ABR97" s="1"/>
      <c r="ABS97" s="1"/>
      <c r="ABT97" s="1"/>
      <c r="ABU97" s="1"/>
      <c r="ABV97" s="1"/>
      <c r="ABW97" s="1"/>
      <c r="ABX97" s="1"/>
      <c r="ABY97" s="1"/>
      <c r="ABZ97" s="1"/>
      <c r="ACA97" s="1"/>
      <c r="ACB97" s="1"/>
      <c r="ACC97" s="1"/>
      <c r="ACD97" s="1"/>
      <c r="ACE97" s="1"/>
      <c r="ACF97" s="1"/>
      <c r="ACG97" s="1"/>
      <c r="ACH97" s="1"/>
      <c r="ACI97" s="1"/>
      <c r="ACJ97" s="1"/>
      <c r="ACK97" s="1"/>
      <c r="ACL97" s="1"/>
      <c r="ACM97" s="1"/>
      <c r="ACN97" s="1"/>
      <c r="ACO97" s="1"/>
      <c r="ACP97" s="1"/>
      <c r="ACQ97" s="1"/>
      <c r="ACR97" s="1"/>
      <c r="ACS97" s="1"/>
      <c r="ACT97" s="1"/>
      <c r="ACU97" s="1"/>
      <c r="ACV97" s="1"/>
      <c r="ACW97" s="1"/>
      <c r="ACX97" s="1"/>
      <c r="ACY97" s="1"/>
      <c r="ACZ97" s="1"/>
      <c r="ADA97" s="1"/>
      <c r="ADB97" s="1"/>
      <c r="ADC97" s="1"/>
      <c r="ADD97" s="1"/>
      <c r="ADE97" s="1"/>
      <c r="ADF97" s="1"/>
      <c r="ADG97" s="1"/>
      <c r="ADH97" s="1"/>
      <c r="ADI97" s="1"/>
      <c r="ADJ97" s="1"/>
      <c r="ADK97" s="1"/>
      <c r="ADL97" s="1"/>
      <c r="ADM97" s="1"/>
      <c r="ADN97" s="1"/>
      <c r="ADO97" s="1"/>
      <c r="ADP97" s="1"/>
      <c r="ADQ97" s="1"/>
      <c r="ADR97" s="1"/>
      <c r="ADS97" s="1"/>
      <c r="ADT97" s="1"/>
      <c r="ADU97" s="1"/>
      <c r="ADV97" s="1"/>
      <c r="ADW97" s="1"/>
      <c r="ADX97" s="1"/>
      <c r="ADY97" s="1"/>
      <c r="ADZ97" s="1"/>
      <c r="AEA97" s="1"/>
      <c r="AEB97" s="1"/>
      <c r="AEC97" s="1"/>
      <c r="AED97" s="1"/>
      <c r="AEE97" s="1"/>
      <c r="AEF97" s="1"/>
      <c r="AEG97" s="1"/>
      <c r="AEH97" s="1"/>
      <c r="AEI97" s="1"/>
      <c r="AEJ97" s="1"/>
      <c r="AEK97" s="1"/>
      <c r="AEL97" s="1"/>
      <c r="AEM97" s="1"/>
      <c r="AEN97" s="1"/>
      <c r="AEO97" s="1"/>
      <c r="AEP97" s="1"/>
      <c r="AEQ97" s="1"/>
      <c r="AER97" s="1"/>
      <c r="AES97" s="1"/>
      <c r="AET97" s="1"/>
      <c r="AEU97" s="1"/>
      <c r="AEV97" s="1"/>
      <c r="AEW97" s="1"/>
      <c r="AEX97" s="1"/>
      <c r="AEY97" s="1"/>
      <c r="AEZ97" s="1"/>
      <c r="AFA97" s="1"/>
      <c r="AFB97" s="1"/>
      <c r="AFC97" s="1"/>
      <c r="AFD97" s="1"/>
      <c r="AFE97" s="1"/>
      <c r="AFF97" s="1"/>
      <c r="AFG97" s="1"/>
      <c r="AFH97" s="1"/>
      <c r="AFI97" s="1"/>
      <c r="AFJ97" s="1"/>
      <c r="AFK97" s="1"/>
      <c r="AFL97" s="1"/>
      <c r="AFM97" s="1"/>
      <c r="AFN97" s="1"/>
      <c r="AFO97" s="1"/>
      <c r="AFP97" s="1"/>
      <c r="AFQ97" s="1"/>
      <c r="AFR97" s="1"/>
      <c r="AFS97" s="1"/>
      <c r="AFT97" s="1"/>
      <c r="AFU97" s="1"/>
      <c r="AFV97" s="1"/>
      <c r="AFW97" s="1"/>
      <c r="AFX97" s="1"/>
      <c r="AFY97" s="1"/>
      <c r="AFZ97" s="1"/>
      <c r="AGA97" s="1"/>
      <c r="AGB97" s="1"/>
      <c r="AGC97" s="1"/>
      <c r="AGD97" s="1"/>
      <c r="AGE97" s="1"/>
      <c r="AGF97" s="1"/>
      <c r="AGG97" s="1"/>
      <c r="AGH97" s="1"/>
      <c r="AGI97" s="1"/>
      <c r="AGJ97" s="1"/>
      <c r="AGK97" s="1"/>
      <c r="AGL97" s="1"/>
      <c r="AGM97" s="1"/>
      <c r="AGN97" s="1"/>
      <c r="AGO97" s="1"/>
      <c r="AGP97" s="1"/>
      <c r="AGQ97" s="1"/>
      <c r="AGR97" s="1"/>
      <c r="AGS97" s="1"/>
      <c r="AGT97" s="1"/>
      <c r="AGU97" s="1"/>
      <c r="AGV97" s="1"/>
      <c r="AGW97" s="1"/>
      <c r="AGX97" s="1"/>
      <c r="AGY97" s="1"/>
      <c r="AGZ97" s="1"/>
      <c r="AHA97" s="1"/>
      <c r="AHB97" s="1"/>
      <c r="AHC97" s="1"/>
      <c r="AHD97" s="1"/>
      <c r="AHE97" s="1"/>
      <c r="AHF97" s="1"/>
      <c r="AHG97" s="1"/>
      <c r="AHH97" s="1"/>
      <c r="AHI97" s="1"/>
      <c r="AHJ97" s="1"/>
      <c r="AHK97" s="1"/>
      <c r="AHL97" s="1"/>
      <c r="AHM97" s="1"/>
      <c r="AHN97" s="1"/>
      <c r="AHO97" s="1"/>
      <c r="AHP97" s="1"/>
      <c r="AHQ97" s="1"/>
      <c r="AHR97" s="1"/>
      <c r="AHS97" s="1"/>
      <c r="AHT97" s="1"/>
      <c r="AHU97" s="1"/>
      <c r="AHV97" s="1"/>
      <c r="AHW97" s="1"/>
      <c r="AHX97" s="1"/>
      <c r="AHY97" s="1"/>
      <c r="AHZ97" s="1"/>
      <c r="AIA97" s="1"/>
      <c r="AIB97" s="1"/>
      <c r="AIC97" s="1"/>
      <c r="AID97" s="1"/>
      <c r="AIE97" s="1"/>
      <c r="AIF97" s="1"/>
      <c r="AIG97" s="1"/>
      <c r="AIH97" s="1"/>
      <c r="AII97" s="1"/>
      <c r="AIJ97" s="1"/>
      <c r="AIK97" s="1"/>
      <c r="AIL97" s="1"/>
      <c r="AIM97" s="1"/>
      <c r="AIN97" s="1"/>
      <c r="AIO97" s="1"/>
      <c r="AIP97" s="1"/>
      <c r="AIQ97" s="1"/>
      <c r="AIR97" s="1"/>
      <c r="AIS97" s="1"/>
      <c r="AIT97" s="1"/>
      <c r="AIU97" s="1"/>
      <c r="AIV97" s="1"/>
      <c r="AIW97" s="1"/>
      <c r="AIX97" s="1"/>
      <c r="AIY97" s="1"/>
      <c r="AIZ97" s="1"/>
      <c r="AJA97" s="1"/>
      <c r="AJB97" s="1"/>
      <c r="AJC97" s="1"/>
      <c r="AJD97" s="1"/>
      <c r="AJE97" s="1"/>
      <c r="AJF97" s="1"/>
      <c r="AJG97" s="1"/>
      <c r="AJH97" s="1"/>
      <c r="AJI97" s="1"/>
      <c r="AJJ97" s="1"/>
      <c r="AJK97" s="1"/>
      <c r="AJL97" s="1"/>
      <c r="AJM97" s="1"/>
      <c r="AJN97" s="1"/>
      <c r="AJO97" s="1"/>
      <c r="AJP97" s="1"/>
      <c r="AJQ97" s="1"/>
      <c r="AJR97" s="1"/>
      <c r="AJS97" s="1"/>
      <c r="AJT97" s="1"/>
      <c r="AJU97" s="1"/>
      <c r="AJV97" s="1"/>
      <c r="AJW97" s="1"/>
      <c r="AJX97" s="1"/>
      <c r="AJY97" s="1"/>
      <c r="AJZ97" s="1"/>
      <c r="AKA97" s="1"/>
      <c r="AKB97" s="1"/>
      <c r="AKC97" s="1"/>
      <c r="AKD97" s="1"/>
      <c r="AKE97" s="1"/>
      <c r="AKF97" s="1"/>
      <c r="AKG97" s="1"/>
      <c r="AKH97" s="1"/>
      <c r="AKI97" s="1"/>
      <c r="AKJ97" s="1"/>
      <c r="AKK97" s="1"/>
      <c r="AKL97" s="1"/>
      <c r="AKM97" s="1"/>
      <c r="AKN97" s="1"/>
      <c r="AKO97" s="1"/>
      <c r="AKP97" s="1"/>
      <c r="AKQ97" s="1"/>
      <c r="AKR97" s="1"/>
      <c r="AKS97" s="1"/>
      <c r="AKT97" s="1"/>
      <c r="AKU97" s="1"/>
      <c r="AKV97" s="1"/>
      <c r="AKW97" s="1"/>
      <c r="AKX97" s="1"/>
      <c r="AKY97" s="1"/>
      <c r="AKZ97" s="1"/>
      <c r="ALA97" s="1"/>
      <c r="ALB97" s="1"/>
      <c r="ALC97" s="1"/>
      <c r="ALD97" s="1"/>
      <c r="ALE97" s="1"/>
      <c r="ALF97" s="1"/>
      <c r="ALG97" s="1"/>
      <c r="ALH97" s="1"/>
      <c r="ALI97" s="1"/>
      <c r="ALJ97" s="1"/>
      <c r="ALK97" s="1"/>
      <c r="ALL97" s="1"/>
      <c r="ALM97" s="1"/>
      <c r="ALN97" s="1"/>
      <c r="ALO97" s="1"/>
      <c r="ALP97" s="1"/>
      <c r="ALQ97" s="1"/>
      <c r="ALR97" s="1"/>
      <c r="ALS97" s="1"/>
      <c r="ALT97" s="1"/>
      <c r="ALU97" s="1"/>
      <c r="ALV97" s="1"/>
      <c r="ALW97" s="1"/>
      <c r="ALX97" s="1"/>
      <c r="ALY97" s="1"/>
      <c r="ALZ97" s="1"/>
      <c r="AMA97" s="1"/>
      <c r="AMB97" s="1"/>
      <c r="AMC97" s="1"/>
      <c r="AMD97" s="1"/>
      <c r="AME97" s="1"/>
      <c r="AMF97" s="1"/>
      <c r="AMG97" s="1"/>
      <c r="AMH97" s="1"/>
      <c r="AMI97" s="1"/>
      <c r="AMJ97" s="1"/>
      <c r="AMK97" s="1"/>
      <c r="AML97" s="1"/>
      <c r="AMM97" s="1"/>
      <c r="AMN97" s="1"/>
      <c r="AMO97" s="1"/>
      <c r="AMP97" s="1"/>
      <c r="AMQ97" s="1"/>
      <c r="AMR97" s="1"/>
      <c r="AMS97" s="1"/>
      <c r="AMT97" s="1"/>
      <c r="AMU97" s="1"/>
      <c r="AMV97" s="1"/>
      <c r="AMW97" s="1"/>
      <c r="AMX97" s="1"/>
      <c r="AMY97" s="1"/>
      <c r="AMZ97" s="1"/>
      <c r="ANA97" s="1"/>
      <c r="ANB97" s="1"/>
      <c r="ANC97" s="1"/>
      <c r="AND97" s="1"/>
      <c r="ANE97" s="1"/>
      <c r="ANF97" s="1"/>
      <c r="ANG97" s="1"/>
      <c r="ANH97" s="1"/>
      <c r="ANI97" s="1"/>
      <c r="ANJ97" s="1"/>
      <c r="ANK97" s="1"/>
      <c r="ANL97" s="1"/>
      <c r="ANM97" s="1"/>
      <c r="ANN97" s="1"/>
      <c r="ANO97" s="1"/>
      <c r="ANP97" s="1"/>
      <c r="ANQ97" s="1"/>
      <c r="ANR97" s="1"/>
      <c r="ANS97" s="1"/>
      <c r="ANT97" s="1"/>
      <c r="ANU97" s="1"/>
      <c r="ANV97" s="1"/>
      <c r="ANW97" s="1"/>
      <c r="ANX97" s="1"/>
      <c r="ANY97" s="1"/>
      <c r="ANZ97" s="1"/>
      <c r="AOA97" s="1"/>
      <c r="AOB97" s="1"/>
      <c r="AOC97" s="1"/>
      <c r="AOD97" s="1"/>
      <c r="AOE97" s="1"/>
      <c r="AOF97" s="1"/>
      <c r="AOG97" s="1"/>
      <c r="AOH97" s="1"/>
      <c r="AOI97" s="1"/>
      <c r="AOJ97" s="1"/>
      <c r="AOK97" s="1"/>
      <c r="AOL97" s="1"/>
      <c r="AOM97" s="1"/>
      <c r="AON97" s="1"/>
      <c r="AOO97" s="1"/>
      <c r="AOP97" s="1"/>
      <c r="AOQ97" s="1"/>
      <c r="AOR97" s="1"/>
      <c r="AOS97" s="1"/>
      <c r="AOT97" s="1"/>
      <c r="AOU97" s="1"/>
      <c r="AOV97" s="1"/>
      <c r="AOW97" s="1"/>
      <c r="AOX97" s="1"/>
      <c r="AOY97" s="1"/>
      <c r="AOZ97" s="1"/>
      <c r="APA97" s="1"/>
      <c r="APB97" s="1"/>
      <c r="APC97" s="1"/>
      <c r="APD97" s="1"/>
      <c r="APE97" s="1"/>
      <c r="APF97" s="1"/>
      <c r="APG97" s="1"/>
      <c r="APH97" s="1"/>
      <c r="API97" s="1"/>
      <c r="APJ97" s="1"/>
      <c r="APK97" s="1"/>
      <c r="APL97" s="1"/>
      <c r="APM97" s="1"/>
      <c r="APN97" s="1"/>
      <c r="APO97" s="1"/>
      <c r="APP97" s="1"/>
      <c r="APQ97" s="1"/>
      <c r="APR97" s="1"/>
      <c r="APS97" s="1"/>
      <c r="APT97" s="1"/>
      <c r="APU97" s="1"/>
      <c r="APV97" s="1"/>
      <c r="APW97" s="1"/>
      <c r="APX97" s="1"/>
      <c r="APY97" s="1"/>
      <c r="APZ97" s="1"/>
      <c r="AQA97" s="1"/>
      <c r="AQB97" s="1"/>
      <c r="AQC97" s="1"/>
      <c r="AQD97" s="1"/>
      <c r="AQE97" s="1"/>
      <c r="AQF97" s="1"/>
      <c r="AQG97" s="1"/>
      <c r="AQH97" s="1"/>
      <c r="AQI97" s="1"/>
      <c r="AQJ97" s="1"/>
      <c r="AQK97" s="1"/>
      <c r="AQL97" s="1"/>
      <c r="AQM97" s="1"/>
      <c r="AQN97" s="1"/>
      <c r="AQO97" s="1"/>
      <c r="AQP97" s="1"/>
      <c r="AQQ97" s="1"/>
      <c r="AQR97" s="1"/>
      <c r="AQS97" s="1"/>
      <c r="AQT97" s="1"/>
      <c r="AQU97" s="1"/>
      <c r="AQV97" s="1"/>
      <c r="AQW97" s="1"/>
      <c r="AQX97" s="1"/>
      <c r="AQY97" s="1"/>
      <c r="AQZ97" s="1"/>
      <c r="ARA97" s="1"/>
      <c r="ARB97" s="1"/>
      <c r="ARC97" s="1"/>
      <c r="ARD97" s="1"/>
      <c r="ARE97" s="1"/>
      <c r="ARF97" s="1"/>
      <c r="ARG97" s="1"/>
      <c r="ARH97" s="1"/>
      <c r="ARI97" s="1"/>
      <c r="ARJ97" s="1"/>
      <c r="ARK97" s="1"/>
      <c r="ARL97" s="1"/>
      <c r="ARM97" s="1"/>
      <c r="ARN97" s="1"/>
      <c r="ARO97" s="1"/>
      <c r="ARP97" s="1"/>
      <c r="ARQ97" s="1"/>
      <c r="ARR97" s="1"/>
      <c r="ARS97" s="1"/>
      <c r="ART97" s="1"/>
      <c r="ARU97" s="1"/>
      <c r="ARV97" s="1"/>
      <c r="ARW97" s="1"/>
      <c r="ARX97" s="1"/>
      <c r="ARY97" s="1"/>
      <c r="ARZ97" s="1"/>
      <c r="ASA97" s="1"/>
      <c r="ASB97" s="1"/>
      <c r="ASC97" s="1"/>
      <c r="ASD97" s="1"/>
      <c r="ASE97" s="1"/>
      <c r="ASF97" s="1"/>
      <c r="ASG97" s="1"/>
      <c r="ASH97" s="1"/>
      <c r="ASI97" s="1"/>
      <c r="ASJ97" s="1"/>
      <c r="ASK97" s="1"/>
      <c r="ASL97" s="1"/>
      <c r="ASM97" s="1"/>
      <c r="ASN97" s="1"/>
      <c r="ASO97" s="1"/>
      <c r="ASP97" s="1"/>
      <c r="ASQ97" s="1"/>
      <c r="ASR97" s="1"/>
      <c r="ASS97" s="1"/>
      <c r="AST97" s="1"/>
      <c r="ASU97" s="1"/>
      <c r="ASV97" s="1"/>
      <c r="ASW97" s="1"/>
      <c r="ASX97" s="1"/>
      <c r="ASY97" s="1"/>
      <c r="ASZ97" s="1"/>
      <c r="ATA97" s="1"/>
      <c r="ATB97" s="1"/>
      <c r="ATC97" s="1"/>
      <c r="ATD97" s="1"/>
      <c r="ATE97" s="1"/>
      <c r="ATF97" s="1"/>
      <c r="ATG97" s="1"/>
      <c r="ATH97" s="1"/>
      <c r="ATI97" s="1"/>
      <c r="ATJ97" s="1"/>
      <c r="ATK97" s="1"/>
      <c r="ATL97" s="1"/>
      <c r="ATM97" s="1"/>
      <c r="ATN97" s="1"/>
      <c r="ATO97" s="1"/>
      <c r="ATP97" s="1"/>
      <c r="ATQ97" s="1"/>
      <c r="ATR97" s="1"/>
      <c r="ATS97" s="1"/>
      <c r="ATT97" s="1"/>
      <c r="ATU97" s="1"/>
      <c r="ATV97" s="1"/>
      <c r="ATW97" s="1"/>
      <c r="ATX97" s="1"/>
      <c r="ATY97" s="1"/>
      <c r="ATZ97" s="1"/>
      <c r="AUA97" s="1"/>
      <c r="AUB97" s="1"/>
      <c r="AUC97" s="1"/>
      <c r="AUD97" s="1"/>
      <c r="AUE97" s="1"/>
      <c r="AUF97" s="1"/>
      <c r="AUG97" s="1"/>
      <c r="AUH97" s="1"/>
      <c r="AUI97" s="1"/>
      <c r="AUJ97" s="1"/>
      <c r="AUK97" s="1"/>
      <c r="AUL97" s="1"/>
      <c r="AUM97" s="1"/>
      <c r="AUN97" s="1"/>
      <c r="AUO97" s="1"/>
      <c r="AUP97" s="1"/>
      <c r="AUQ97" s="1"/>
      <c r="AUR97" s="1"/>
      <c r="AUS97" s="1"/>
      <c r="AUT97" s="1"/>
      <c r="AUU97" s="1"/>
      <c r="AUV97" s="1"/>
      <c r="AUW97" s="1"/>
      <c r="AUX97" s="1"/>
      <c r="AUY97" s="1"/>
      <c r="AUZ97" s="1"/>
      <c r="AVA97" s="1"/>
      <c r="AVB97" s="1"/>
      <c r="AVC97" s="1"/>
      <c r="AVD97" s="1"/>
      <c r="AVE97" s="1"/>
      <c r="AVF97" s="1"/>
      <c r="AVG97" s="1"/>
      <c r="AVH97" s="1"/>
      <c r="AVI97" s="1"/>
      <c r="AVJ97" s="1"/>
      <c r="AVK97" s="1"/>
      <c r="AVL97" s="1"/>
      <c r="AVM97" s="1"/>
      <c r="AVN97" s="1"/>
      <c r="AVO97" s="1"/>
      <c r="AVP97" s="1"/>
      <c r="AVQ97" s="1"/>
      <c r="AVR97" s="1"/>
      <c r="AVS97" s="1"/>
      <c r="AVT97" s="1"/>
      <c r="AVU97" s="1"/>
      <c r="AVV97" s="1"/>
      <c r="AVW97" s="1"/>
      <c r="AVX97" s="1"/>
      <c r="AVY97" s="1"/>
      <c r="AVZ97" s="1"/>
      <c r="AWA97" s="1"/>
      <c r="AWB97" s="1"/>
      <c r="AWC97" s="1"/>
      <c r="AWD97" s="1"/>
      <c r="AWE97" s="1"/>
      <c r="AWF97" s="1"/>
      <c r="AWG97" s="1"/>
      <c r="AWH97" s="1"/>
      <c r="AWI97" s="1"/>
      <c r="AWJ97" s="1"/>
      <c r="AWK97" s="1"/>
      <c r="AWL97" s="1"/>
      <c r="AWM97" s="1"/>
      <c r="AWN97" s="1"/>
      <c r="AWO97" s="1"/>
      <c r="AWP97" s="1"/>
      <c r="AWQ97" s="1"/>
      <c r="AWR97" s="1"/>
      <c r="AWS97" s="1"/>
      <c r="AWT97" s="1"/>
      <c r="AWU97" s="1"/>
      <c r="AWV97" s="1"/>
      <c r="AWW97" s="1"/>
      <c r="AWX97" s="1"/>
      <c r="AWY97" s="1"/>
      <c r="AWZ97" s="1"/>
      <c r="AXA97" s="1"/>
      <c r="AXB97" s="1"/>
      <c r="AXC97" s="1"/>
      <c r="AXD97" s="1"/>
      <c r="AXE97" s="1"/>
      <c r="AXF97" s="1"/>
      <c r="AXG97" s="1"/>
      <c r="AXH97" s="1"/>
      <c r="AXI97" s="1"/>
      <c r="AXJ97" s="1"/>
      <c r="AXK97" s="1"/>
      <c r="AXL97" s="1"/>
      <c r="AXM97" s="1"/>
      <c r="AXN97" s="1"/>
      <c r="AXO97" s="1"/>
      <c r="AXP97" s="1"/>
      <c r="AXQ97" s="1"/>
      <c r="AXR97" s="1"/>
      <c r="AXS97" s="1"/>
      <c r="AXT97" s="1"/>
      <c r="AXU97" s="1"/>
      <c r="AXV97" s="1"/>
      <c r="AXW97" s="1"/>
      <c r="AXX97" s="1"/>
      <c r="AXY97" s="1"/>
      <c r="AXZ97" s="1"/>
      <c r="AYA97" s="1"/>
      <c r="AYB97" s="1"/>
      <c r="AYC97" s="1"/>
      <c r="AYD97" s="1"/>
      <c r="AYE97" s="1"/>
      <c r="AYF97" s="1"/>
      <c r="AYG97" s="1"/>
      <c r="AYH97" s="1"/>
      <c r="AYI97" s="1"/>
      <c r="AYJ97" s="1"/>
      <c r="AYK97" s="1"/>
      <c r="AYL97" s="1"/>
      <c r="AYM97" s="1"/>
      <c r="AYN97" s="1"/>
      <c r="AYO97" s="1"/>
      <c r="AYP97" s="1"/>
      <c r="AYQ97" s="1"/>
      <c r="AYR97" s="1"/>
      <c r="AYS97" s="1"/>
      <c r="AYT97" s="1"/>
      <c r="AYU97" s="1"/>
      <c r="AYV97" s="1"/>
      <c r="AYW97" s="1"/>
      <c r="AYX97" s="1"/>
      <c r="AYY97" s="1"/>
      <c r="AYZ97" s="1"/>
      <c r="AZA97" s="1"/>
      <c r="AZB97" s="1"/>
      <c r="AZC97" s="1"/>
      <c r="AZD97" s="1"/>
      <c r="AZE97" s="1"/>
      <c r="AZF97" s="1"/>
      <c r="AZG97" s="1"/>
      <c r="AZH97" s="1"/>
      <c r="AZI97" s="1"/>
      <c r="AZJ97" s="1"/>
      <c r="AZK97" s="1"/>
      <c r="AZL97" s="1"/>
      <c r="AZM97" s="1"/>
      <c r="AZN97" s="1"/>
      <c r="AZO97" s="1"/>
      <c r="AZP97" s="1"/>
      <c r="AZQ97" s="1"/>
      <c r="AZR97" s="1"/>
      <c r="AZS97" s="1"/>
      <c r="AZT97" s="1"/>
      <c r="AZU97" s="1"/>
      <c r="AZV97" s="1"/>
      <c r="AZW97" s="1"/>
      <c r="AZX97" s="1"/>
      <c r="AZY97" s="1"/>
      <c r="AZZ97" s="1"/>
      <c r="BAA97" s="1"/>
      <c r="BAB97" s="1"/>
      <c r="BAC97" s="1"/>
      <c r="BAD97" s="1"/>
      <c r="BAE97" s="1"/>
      <c r="BAF97" s="1"/>
      <c r="BAG97" s="1"/>
      <c r="BAH97" s="1"/>
      <c r="BAI97" s="1"/>
      <c r="BAJ97" s="1"/>
      <c r="BAK97" s="1"/>
      <c r="BAL97" s="1"/>
      <c r="BAM97" s="1"/>
      <c r="BAN97" s="1"/>
      <c r="BAO97" s="1"/>
      <c r="BAP97" s="1"/>
      <c r="BAQ97" s="1"/>
      <c r="BAR97" s="1"/>
      <c r="BAS97" s="1"/>
      <c r="BAT97" s="1"/>
      <c r="BAU97" s="1"/>
      <c r="BAV97" s="1"/>
      <c r="BAW97" s="1"/>
      <c r="BAX97" s="1"/>
      <c r="BAY97" s="1"/>
      <c r="BAZ97" s="1"/>
      <c r="BBA97" s="1"/>
      <c r="BBB97" s="1"/>
      <c r="BBC97" s="1"/>
      <c r="BBD97" s="1"/>
      <c r="BBE97" s="1"/>
      <c r="BBF97" s="1"/>
      <c r="BBG97" s="1"/>
      <c r="BBH97" s="1"/>
      <c r="BBI97" s="1"/>
      <c r="BBJ97" s="1"/>
      <c r="BBK97" s="1"/>
      <c r="BBL97" s="1"/>
      <c r="BBM97" s="1"/>
      <c r="BBN97" s="1"/>
      <c r="BBO97" s="1"/>
      <c r="BBP97" s="1"/>
      <c r="BBQ97" s="1"/>
      <c r="BBR97" s="1"/>
      <c r="BBS97" s="1"/>
      <c r="BBT97" s="1"/>
      <c r="BBU97" s="1"/>
      <c r="BBV97" s="1"/>
      <c r="BBW97" s="1"/>
      <c r="BBX97" s="1"/>
      <c r="BBY97" s="1"/>
      <c r="BBZ97" s="1"/>
      <c r="BCA97" s="1"/>
      <c r="BCB97" s="1"/>
      <c r="BCC97" s="1"/>
      <c r="BCD97" s="1"/>
      <c r="BCE97" s="1"/>
      <c r="BCF97" s="1"/>
      <c r="BCG97" s="1"/>
      <c r="BCH97" s="1"/>
      <c r="BCI97" s="1"/>
      <c r="BCJ97" s="1"/>
      <c r="BCK97" s="1"/>
      <c r="BCL97" s="1"/>
      <c r="BCM97" s="1"/>
      <c r="BCN97" s="1"/>
      <c r="BCO97" s="1"/>
      <c r="BCP97" s="1"/>
      <c r="BCQ97" s="1"/>
      <c r="BCR97" s="1"/>
      <c r="BCS97" s="1"/>
      <c r="BCT97" s="1"/>
      <c r="BCU97" s="1"/>
      <c r="BCV97" s="1"/>
      <c r="BCW97" s="1"/>
      <c r="BCX97" s="1"/>
      <c r="BCY97" s="1"/>
      <c r="BCZ97" s="1"/>
      <c r="BDA97" s="1"/>
      <c r="BDB97" s="1"/>
      <c r="BDC97" s="1"/>
      <c r="BDD97" s="1"/>
      <c r="BDE97" s="1"/>
      <c r="BDF97" s="1"/>
      <c r="BDG97" s="1"/>
      <c r="BDH97" s="1"/>
      <c r="BDI97" s="1"/>
      <c r="BDJ97" s="1"/>
      <c r="BDK97" s="1"/>
      <c r="BDL97" s="1"/>
      <c r="BDM97" s="1"/>
      <c r="BDN97" s="1"/>
      <c r="BDO97" s="1"/>
      <c r="BDP97" s="1"/>
      <c r="BDQ97" s="1"/>
      <c r="BDR97" s="1"/>
      <c r="BDS97" s="1"/>
      <c r="BDT97" s="1"/>
      <c r="BDU97" s="1"/>
      <c r="BDV97" s="1"/>
      <c r="BDW97" s="1"/>
      <c r="BDX97" s="1"/>
      <c r="BDY97" s="1"/>
      <c r="BDZ97" s="1"/>
      <c r="BEA97" s="1"/>
      <c r="BEB97" s="1"/>
      <c r="BEC97" s="1"/>
      <c r="BED97" s="1"/>
      <c r="BEE97" s="1"/>
      <c r="BEF97" s="1"/>
      <c r="BEG97" s="1"/>
      <c r="BEH97" s="1"/>
      <c r="BEI97" s="1"/>
      <c r="BEJ97" s="1"/>
      <c r="BEK97" s="1"/>
      <c r="BEL97" s="1"/>
      <c r="BEM97" s="1"/>
      <c r="BEN97" s="1"/>
      <c r="BEO97" s="1"/>
      <c r="BEP97" s="1"/>
      <c r="BEQ97" s="1"/>
      <c r="BER97" s="1"/>
      <c r="BES97" s="1"/>
      <c r="BET97" s="1"/>
      <c r="BEU97" s="1"/>
      <c r="BEV97" s="1"/>
      <c r="BEW97" s="1"/>
      <c r="BEX97" s="1"/>
      <c r="BEY97" s="1"/>
      <c r="BEZ97" s="1"/>
      <c r="BFA97" s="1"/>
      <c r="BFB97" s="1"/>
      <c r="BFC97" s="1"/>
      <c r="BFD97" s="1"/>
      <c r="BFE97" s="1"/>
      <c r="BFF97" s="1"/>
      <c r="BFG97" s="1"/>
      <c r="BFH97" s="1"/>
      <c r="BFI97" s="1"/>
      <c r="BFJ97" s="1"/>
      <c r="BFK97" s="1"/>
      <c r="BFL97" s="1"/>
      <c r="BFM97" s="1"/>
      <c r="BFN97" s="1"/>
      <c r="BFO97" s="1"/>
      <c r="BFP97" s="1"/>
      <c r="BFQ97" s="1"/>
      <c r="BFR97" s="1"/>
      <c r="BFS97" s="1"/>
      <c r="BFT97" s="1"/>
      <c r="BFU97" s="1"/>
      <c r="BFV97" s="1"/>
      <c r="BFW97" s="1"/>
      <c r="BFX97" s="1"/>
      <c r="BFY97" s="1"/>
      <c r="BFZ97" s="1"/>
      <c r="BGA97" s="1"/>
      <c r="BGB97" s="1"/>
      <c r="BGC97" s="1"/>
      <c r="BGD97" s="1"/>
      <c r="BGE97" s="1"/>
      <c r="BGF97" s="1"/>
      <c r="BGG97" s="1"/>
      <c r="BGH97" s="1"/>
      <c r="BGI97" s="1"/>
      <c r="BGJ97" s="1"/>
      <c r="BGK97" s="1"/>
      <c r="BGL97" s="1"/>
      <c r="BGM97" s="1"/>
      <c r="BGN97" s="1"/>
      <c r="BGO97" s="1"/>
      <c r="BGP97" s="1"/>
      <c r="BGQ97" s="1"/>
      <c r="BGR97" s="1"/>
      <c r="BGS97" s="1"/>
      <c r="BGT97" s="1"/>
      <c r="BGU97" s="1"/>
      <c r="BGV97" s="1"/>
      <c r="BGW97" s="1"/>
      <c r="BGX97" s="1"/>
      <c r="BGY97" s="1"/>
      <c r="BGZ97" s="1"/>
      <c r="BHA97" s="1"/>
      <c r="BHB97" s="1"/>
      <c r="BHC97" s="1"/>
      <c r="BHD97" s="1"/>
      <c r="BHE97" s="1"/>
      <c r="BHF97" s="1"/>
      <c r="BHG97" s="1"/>
      <c r="BHH97" s="1"/>
      <c r="BHI97" s="1"/>
      <c r="BHJ97" s="1"/>
      <c r="BHK97" s="1"/>
      <c r="BHL97" s="1"/>
      <c r="BHM97" s="1"/>
      <c r="BHN97" s="1"/>
      <c r="BHO97" s="1"/>
      <c r="BHP97" s="1"/>
    </row>
    <row r="98" spans="1:1576" s="1" customFormat="1">
      <c r="A98" s="15" t="s">
        <v>197</v>
      </c>
      <c r="B98" s="15"/>
      <c r="C98" s="15"/>
      <c r="D98" s="15"/>
      <c r="E98" s="15"/>
      <c r="F98" s="35">
        <f>SUM(F96:F97)</f>
        <v>1425.0263221656901</v>
      </c>
      <c r="G98" s="36">
        <v>9.5</v>
      </c>
      <c r="H98" s="37">
        <f>F98*G98</f>
        <v>13537.750060574101</v>
      </c>
      <c r="I98" s="15"/>
      <c r="J98" s="15"/>
      <c r="K98" s="15"/>
      <c r="L98" s="15"/>
      <c r="M98" s="35">
        <f>N98*N98</f>
        <v>1.0609</v>
      </c>
      <c r="N98" s="15">
        <v>1.03</v>
      </c>
      <c r="O98" s="40">
        <f>S98-H98</f>
        <v>566937.28615917196</v>
      </c>
      <c r="P98" s="15"/>
      <c r="Q98" s="40">
        <f>H98+O98</f>
        <v>580475.03621974599</v>
      </c>
      <c r="R98" s="15"/>
      <c r="S98" s="35">
        <f>SUM(S96:S97)</f>
        <v>580475.03621974599</v>
      </c>
    </row>
    <row r="99" spans="1:1576" s="1" customFormat="1">
      <c r="A99" s="15" t="s">
        <v>198</v>
      </c>
      <c r="B99" s="15" t="s">
        <v>199</v>
      </c>
      <c r="C99" s="15"/>
      <c r="D99" s="15"/>
      <c r="E99" s="15"/>
      <c r="F99" s="35"/>
      <c r="G99" s="36"/>
      <c r="H99" s="37"/>
      <c r="I99" s="15">
        <v>158749</v>
      </c>
      <c r="J99" s="15">
        <v>176063</v>
      </c>
      <c r="K99" s="15"/>
      <c r="L99" s="15">
        <v>1</v>
      </c>
      <c r="M99" s="35">
        <f>J99-I99</f>
        <v>17314</v>
      </c>
      <c r="N99" s="15">
        <v>1.03</v>
      </c>
      <c r="O99" s="40">
        <f>M99*N99</f>
        <v>17833.419999999998</v>
      </c>
      <c r="P99" s="15"/>
      <c r="Q99" s="40"/>
      <c r="R99" s="15"/>
      <c r="S99" s="35">
        <f>O99</f>
        <v>17833.419999999998</v>
      </c>
    </row>
    <row r="100" spans="1:1576" s="1" customFormat="1">
      <c r="A100" s="15"/>
      <c r="B100" s="15" t="s">
        <v>200</v>
      </c>
      <c r="C100" s="15"/>
      <c r="D100" s="15"/>
      <c r="E100" s="15"/>
      <c r="F100" s="35"/>
      <c r="G100" s="36"/>
      <c r="H100" s="37"/>
      <c r="I100" s="15">
        <v>250769</v>
      </c>
      <c r="J100" s="15">
        <v>273418</v>
      </c>
      <c r="K100" s="15"/>
      <c r="L100" s="15">
        <v>1</v>
      </c>
      <c r="M100" s="35">
        <f>J100-I100</f>
        <v>22649</v>
      </c>
      <c r="N100" s="15">
        <v>1.03</v>
      </c>
      <c r="O100" s="40">
        <f>M100*N100</f>
        <v>23328.47</v>
      </c>
      <c r="P100" s="15"/>
      <c r="Q100" s="40"/>
      <c r="R100" s="15"/>
      <c r="S100" s="35">
        <f>O100</f>
        <v>23328.47</v>
      </c>
    </row>
    <row r="101" spans="1:1576" s="1" customFormat="1">
      <c r="A101" s="15" t="s">
        <v>201</v>
      </c>
      <c r="B101" s="15"/>
      <c r="C101" s="15"/>
      <c r="D101" s="15"/>
      <c r="E101" s="15"/>
      <c r="F101" s="35"/>
      <c r="G101" s="36"/>
      <c r="H101" s="37"/>
      <c r="I101" s="15"/>
      <c r="J101" s="15"/>
      <c r="K101" s="15"/>
      <c r="L101" s="15"/>
      <c r="M101" s="35"/>
      <c r="N101" s="15"/>
      <c r="O101" s="40"/>
      <c r="P101" s="15"/>
      <c r="Q101" s="40"/>
      <c r="R101" s="15"/>
      <c r="S101" s="35">
        <f>S98+S99+S100</f>
        <v>621636.926219746</v>
      </c>
    </row>
    <row r="102" spans="1:1576" s="106" customFormat="1">
      <c r="A102" s="15"/>
      <c r="B102" s="15"/>
      <c r="C102" s="6"/>
      <c r="D102" s="6"/>
      <c r="E102" s="15"/>
      <c r="F102" s="15"/>
      <c r="G102" s="9"/>
      <c r="H102" s="15"/>
      <c r="I102" s="15"/>
      <c r="J102" s="15"/>
      <c r="K102" s="15"/>
      <c r="L102" s="15"/>
      <c r="M102" s="31"/>
      <c r="N102" s="23"/>
      <c r="O102" s="31"/>
      <c r="P102" s="15"/>
      <c r="Q102" s="15"/>
      <c r="R102" s="15"/>
      <c r="S102" s="37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  <c r="AAD102" s="1"/>
      <c r="AAE102" s="1"/>
      <c r="AAF102" s="1"/>
      <c r="AAG102" s="1"/>
      <c r="AAH102" s="1"/>
      <c r="AAI102" s="1"/>
      <c r="AAJ102" s="1"/>
      <c r="AAK102" s="1"/>
      <c r="AAL102" s="1"/>
      <c r="AAM102" s="1"/>
      <c r="AAN102" s="1"/>
      <c r="AAO102" s="1"/>
      <c r="AAP102" s="1"/>
      <c r="AAQ102" s="1"/>
      <c r="AAR102" s="1"/>
      <c r="AAS102" s="1"/>
      <c r="AAT102" s="1"/>
      <c r="AAU102" s="1"/>
      <c r="AAV102" s="1"/>
      <c r="AAW102" s="1"/>
      <c r="AAX102" s="1"/>
      <c r="AAY102" s="1"/>
      <c r="AAZ102" s="1"/>
      <c r="ABA102" s="1"/>
      <c r="ABB102" s="1"/>
      <c r="ABC102" s="1"/>
      <c r="ABD102" s="1"/>
      <c r="ABE102" s="1"/>
      <c r="ABF102" s="1"/>
      <c r="ABG102" s="1"/>
      <c r="ABH102" s="1"/>
      <c r="ABI102" s="1"/>
      <c r="ABJ102" s="1"/>
      <c r="ABK102" s="1"/>
      <c r="ABL102" s="1"/>
      <c r="ABM102" s="1"/>
      <c r="ABN102" s="1"/>
      <c r="ABO102" s="1"/>
      <c r="ABP102" s="1"/>
      <c r="ABQ102" s="1"/>
      <c r="ABR102" s="1"/>
      <c r="ABS102" s="1"/>
      <c r="ABT102" s="1"/>
      <c r="ABU102" s="1"/>
      <c r="ABV102" s="1"/>
      <c r="ABW102" s="1"/>
      <c r="ABX102" s="1"/>
      <c r="ABY102" s="1"/>
      <c r="ABZ102" s="1"/>
      <c r="ACA102" s="1"/>
      <c r="ACB102" s="1"/>
      <c r="ACC102" s="1"/>
      <c r="ACD102" s="1"/>
      <c r="ACE102" s="1"/>
      <c r="ACF102" s="1"/>
      <c r="ACG102" s="1"/>
      <c r="ACH102" s="1"/>
      <c r="ACI102" s="1"/>
      <c r="ACJ102" s="1"/>
      <c r="ACK102" s="1"/>
      <c r="ACL102" s="1"/>
      <c r="ACM102" s="1"/>
      <c r="ACN102" s="1"/>
      <c r="ACO102" s="1"/>
      <c r="ACP102" s="1"/>
      <c r="ACQ102" s="1"/>
      <c r="ACR102" s="1"/>
      <c r="ACS102" s="1"/>
      <c r="ACT102" s="1"/>
      <c r="ACU102" s="1"/>
      <c r="ACV102" s="1"/>
      <c r="ACW102" s="1"/>
      <c r="ACX102" s="1"/>
      <c r="ACY102" s="1"/>
      <c r="ACZ102" s="1"/>
      <c r="ADA102" s="1"/>
      <c r="ADB102" s="1"/>
      <c r="ADC102" s="1"/>
      <c r="ADD102" s="1"/>
      <c r="ADE102" s="1"/>
      <c r="ADF102" s="1"/>
      <c r="ADG102" s="1"/>
      <c r="ADH102" s="1"/>
      <c r="ADI102" s="1"/>
      <c r="ADJ102" s="1"/>
      <c r="ADK102" s="1"/>
      <c r="ADL102" s="1"/>
      <c r="ADM102" s="1"/>
      <c r="ADN102" s="1"/>
      <c r="ADO102" s="1"/>
      <c r="ADP102" s="1"/>
      <c r="ADQ102" s="1"/>
      <c r="ADR102" s="1"/>
      <c r="ADS102" s="1"/>
      <c r="ADT102" s="1"/>
      <c r="ADU102" s="1"/>
      <c r="ADV102" s="1"/>
      <c r="ADW102" s="1"/>
      <c r="ADX102" s="1"/>
      <c r="ADY102" s="1"/>
      <c r="ADZ102" s="1"/>
      <c r="AEA102" s="1"/>
      <c r="AEB102" s="1"/>
      <c r="AEC102" s="1"/>
      <c r="AED102" s="1"/>
      <c r="AEE102" s="1"/>
      <c r="AEF102" s="1"/>
      <c r="AEG102" s="1"/>
      <c r="AEH102" s="1"/>
      <c r="AEI102" s="1"/>
      <c r="AEJ102" s="1"/>
      <c r="AEK102" s="1"/>
      <c r="AEL102" s="1"/>
      <c r="AEM102" s="1"/>
      <c r="AEN102" s="1"/>
      <c r="AEO102" s="1"/>
      <c r="AEP102" s="1"/>
      <c r="AEQ102" s="1"/>
      <c r="AER102" s="1"/>
      <c r="AES102" s="1"/>
      <c r="AET102" s="1"/>
      <c r="AEU102" s="1"/>
      <c r="AEV102" s="1"/>
      <c r="AEW102" s="1"/>
      <c r="AEX102" s="1"/>
      <c r="AEY102" s="1"/>
      <c r="AEZ102" s="1"/>
      <c r="AFA102" s="1"/>
      <c r="AFB102" s="1"/>
      <c r="AFC102" s="1"/>
      <c r="AFD102" s="1"/>
      <c r="AFE102" s="1"/>
      <c r="AFF102" s="1"/>
      <c r="AFG102" s="1"/>
      <c r="AFH102" s="1"/>
      <c r="AFI102" s="1"/>
      <c r="AFJ102" s="1"/>
      <c r="AFK102" s="1"/>
      <c r="AFL102" s="1"/>
      <c r="AFM102" s="1"/>
      <c r="AFN102" s="1"/>
      <c r="AFO102" s="1"/>
      <c r="AFP102" s="1"/>
      <c r="AFQ102" s="1"/>
      <c r="AFR102" s="1"/>
      <c r="AFS102" s="1"/>
      <c r="AFT102" s="1"/>
      <c r="AFU102" s="1"/>
      <c r="AFV102" s="1"/>
      <c r="AFW102" s="1"/>
      <c r="AFX102" s="1"/>
      <c r="AFY102" s="1"/>
      <c r="AFZ102" s="1"/>
      <c r="AGA102" s="1"/>
      <c r="AGB102" s="1"/>
      <c r="AGC102" s="1"/>
      <c r="AGD102" s="1"/>
      <c r="AGE102" s="1"/>
      <c r="AGF102" s="1"/>
      <c r="AGG102" s="1"/>
      <c r="AGH102" s="1"/>
      <c r="AGI102" s="1"/>
      <c r="AGJ102" s="1"/>
      <c r="AGK102" s="1"/>
      <c r="AGL102" s="1"/>
      <c r="AGM102" s="1"/>
      <c r="AGN102" s="1"/>
      <c r="AGO102" s="1"/>
      <c r="AGP102" s="1"/>
      <c r="AGQ102" s="1"/>
      <c r="AGR102" s="1"/>
      <c r="AGS102" s="1"/>
      <c r="AGT102" s="1"/>
      <c r="AGU102" s="1"/>
      <c r="AGV102" s="1"/>
      <c r="AGW102" s="1"/>
      <c r="AGX102" s="1"/>
      <c r="AGY102" s="1"/>
      <c r="AGZ102" s="1"/>
      <c r="AHA102" s="1"/>
      <c r="AHB102" s="1"/>
      <c r="AHC102" s="1"/>
      <c r="AHD102" s="1"/>
      <c r="AHE102" s="1"/>
      <c r="AHF102" s="1"/>
      <c r="AHG102" s="1"/>
      <c r="AHH102" s="1"/>
      <c r="AHI102" s="1"/>
      <c r="AHJ102" s="1"/>
      <c r="AHK102" s="1"/>
      <c r="AHL102" s="1"/>
      <c r="AHM102" s="1"/>
      <c r="AHN102" s="1"/>
      <c r="AHO102" s="1"/>
      <c r="AHP102" s="1"/>
      <c r="AHQ102" s="1"/>
      <c r="AHR102" s="1"/>
      <c r="AHS102" s="1"/>
      <c r="AHT102" s="1"/>
      <c r="AHU102" s="1"/>
      <c r="AHV102" s="1"/>
      <c r="AHW102" s="1"/>
      <c r="AHX102" s="1"/>
      <c r="AHY102" s="1"/>
      <c r="AHZ102" s="1"/>
      <c r="AIA102" s="1"/>
      <c r="AIB102" s="1"/>
      <c r="AIC102" s="1"/>
      <c r="AID102" s="1"/>
      <c r="AIE102" s="1"/>
      <c r="AIF102" s="1"/>
      <c r="AIG102" s="1"/>
      <c r="AIH102" s="1"/>
      <c r="AII102" s="1"/>
      <c r="AIJ102" s="1"/>
      <c r="AIK102" s="1"/>
      <c r="AIL102" s="1"/>
      <c r="AIM102" s="1"/>
      <c r="AIN102" s="1"/>
      <c r="AIO102" s="1"/>
      <c r="AIP102" s="1"/>
      <c r="AIQ102" s="1"/>
      <c r="AIR102" s="1"/>
      <c r="AIS102" s="1"/>
      <c r="AIT102" s="1"/>
      <c r="AIU102" s="1"/>
      <c r="AIV102" s="1"/>
      <c r="AIW102" s="1"/>
      <c r="AIX102" s="1"/>
      <c r="AIY102" s="1"/>
      <c r="AIZ102" s="1"/>
      <c r="AJA102" s="1"/>
      <c r="AJB102" s="1"/>
      <c r="AJC102" s="1"/>
      <c r="AJD102" s="1"/>
      <c r="AJE102" s="1"/>
      <c r="AJF102" s="1"/>
      <c r="AJG102" s="1"/>
      <c r="AJH102" s="1"/>
      <c r="AJI102" s="1"/>
      <c r="AJJ102" s="1"/>
      <c r="AJK102" s="1"/>
      <c r="AJL102" s="1"/>
      <c r="AJM102" s="1"/>
      <c r="AJN102" s="1"/>
      <c r="AJO102" s="1"/>
      <c r="AJP102" s="1"/>
      <c r="AJQ102" s="1"/>
      <c r="AJR102" s="1"/>
      <c r="AJS102" s="1"/>
      <c r="AJT102" s="1"/>
      <c r="AJU102" s="1"/>
      <c r="AJV102" s="1"/>
      <c r="AJW102" s="1"/>
      <c r="AJX102" s="1"/>
      <c r="AJY102" s="1"/>
      <c r="AJZ102" s="1"/>
      <c r="AKA102" s="1"/>
      <c r="AKB102" s="1"/>
      <c r="AKC102" s="1"/>
      <c r="AKD102" s="1"/>
      <c r="AKE102" s="1"/>
      <c r="AKF102" s="1"/>
      <c r="AKG102" s="1"/>
      <c r="AKH102" s="1"/>
      <c r="AKI102" s="1"/>
      <c r="AKJ102" s="1"/>
      <c r="AKK102" s="1"/>
      <c r="AKL102" s="1"/>
      <c r="AKM102" s="1"/>
      <c r="AKN102" s="1"/>
      <c r="AKO102" s="1"/>
      <c r="AKP102" s="1"/>
      <c r="AKQ102" s="1"/>
      <c r="AKR102" s="1"/>
      <c r="AKS102" s="1"/>
      <c r="AKT102" s="1"/>
      <c r="AKU102" s="1"/>
      <c r="AKV102" s="1"/>
      <c r="AKW102" s="1"/>
      <c r="AKX102" s="1"/>
      <c r="AKY102" s="1"/>
      <c r="AKZ102" s="1"/>
      <c r="ALA102" s="1"/>
      <c r="ALB102" s="1"/>
      <c r="ALC102" s="1"/>
      <c r="ALD102" s="1"/>
      <c r="ALE102" s="1"/>
      <c r="ALF102" s="1"/>
      <c r="ALG102" s="1"/>
      <c r="ALH102" s="1"/>
      <c r="ALI102" s="1"/>
      <c r="ALJ102" s="1"/>
      <c r="ALK102" s="1"/>
      <c r="ALL102" s="1"/>
      <c r="ALM102" s="1"/>
      <c r="ALN102" s="1"/>
      <c r="ALO102" s="1"/>
      <c r="ALP102" s="1"/>
      <c r="ALQ102" s="1"/>
      <c r="ALR102" s="1"/>
      <c r="ALS102" s="1"/>
      <c r="ALT102" s="1"/>
      <c r="ALU102" s="1"/>
      <c r="ALV102" s="1"/>
      <c r="ALW102" s="1"/>
      <c r="ALX102" s="1"/>
      <c r="ALY102" s="1"/>
      <c r="ALZ102" s="1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  <c r="AMM102" s="1"/>
      <c r="AMN102" s="1"/>
      <c r="AMO102" s="1"/>
      <c r="AMP102" s="1"/>
      <c r="AMQ102" s="1"/>
      <c r="AMR102" s="1"/>
      <c r="AMS102" s="1"/>
      <c r="AMT102" s="1"/>
      <c r="AMU102" s="1"/>
      <c r="AMV102" s="1"/>
      <c r="AMW102" s="1"/>
      <c r="AMX102" s="1"/>
      <c r="AMY102" s="1"/>
      <c r="AMZ102" s="1"/>
      <c r="ANA102" s="1"/>
      <c r="ANB102" s="1"/>
      <c r="ANC102" s="1"/>
      <c r="AND102" s="1"/>
      <c r="ANE102" s="1"/>
      <c r="ANF102" s="1"/>
      <c r="ANG102" s="1"/>
      <c r="ANH102" s="1"/>
      <c r="ANI102" s="1"/>
      <c r="ANJ102" s="1"/>
      <c r="ANK102" s="1"/>
      <c r="ANL102" s="1"/>
      <c r="ANM102" s="1"/>
      <c r="ANN102" s="1"/>
      <c r="ANO102" s="1"/>
      <c r="ANP102" s="1"/>
      <c r="ANQ102" s="1"/>
      <c r="ANR102" s="1"/>
      <c r="ANS102" s="1"/>
      <c r="ANT102" s="1"/>
      <c r="ANU102" s="1"/>
      <c r="ANV102" s="1"/>
      <c r="ANW102" s="1"/>
      <c r="ANX102" s="1"/>
      <c r="ANY102" s="1"/>
      <c r="ANZ102" s="1"/>
      <c r="AOA102" s="1"/>
      <c r="AOB102" s="1"/>
      <c r="AOC102" s="1"/>
      <c r="AOD102" s="1"/>
      <c r="AOE102" s="1"/>
      <c r="AOF102" s="1"/>
      <c r="AOG102" s="1"/>
      <c r="AOH102" s="1"/>
      <c r="AOI102" s="1"/>
      <c r="AOJ102" s="1"/>
      <c r="AOK102" s="1"/>
      <c r="AOL102" s="1"/>
      <c r="AOM102" s="1"/>
      <c r="AON102" s="1"/>
      <c r="AOO102" s="1"/>
      <c r="AOP102" s="1"/>
      <c r="AOQ102" s="1"/>
      <c r="AOR102" s="1"/>
      <c r="AOS102" s="1"/>
      <c r="AOT102" s="1"/>
      <c r="AOU102" s="1"/>
      <c r="AOV102" s="1"/>
      <c r="AOW102" s="1"/>
      <c r="AOX102" s="1"/>
      <c r="AOY102" s="1"/>
      <c r="AOZ102" s="1"/>
      <c r="APA102" s="1"/>
      <c r="APB102" s="1"/>
      <c r="APC102" s="1"/>
      <c r="APD102" s="1"/>
      <c r="APE102" s="1"/>
      <c r="APF102" s="1"/>
      <c r="APG102" s="1"/>
      <c r="APH102" s="1"/>
      <c r="API102" s="1"/>
      <c r="APJ102" s="1"/>
      <c r="APK102" s="1"/>
      <c r="APL102" s="1"/>
      <c r="APM102" s="1"/>
      <c r="APN102" s="1"/>
      <c r="APO102" s="1"/>
      <c r="APP102" s="1"/>
      <c r="APQ102" s="1"/>
      <c r="APR102" s="1"/>
      <c r="APS102" s="1"/>
      <c r="APT102" s="1"/>
      <c r="APU102" s="1"/>
      <c r="APV102" s="1"/>
      <c r="APW102" s="1"/>
      <c r="APX102" s="1"/>
      <c r="APY102" s="1"/>
      <c r="APZ102" s="1"/>
      <c r="AQA102" s="1"/>
      <c r="AQB102" s="1"/>
      <c r="AQC102" s="1"/>
      <c r="AQD102" s="1"/>
      <c r="AQE102" s="1"/>
      <c r="AQF102" s="1"/>
      <c r="AQG102" s="1"/>
      <c r="AQH102" s="1"/>
      <c r="AQI102" s="1"/>
      <c r="AQJ102" s="1"/>
      <c r="AQK102" s="1"/>
      <c r="AQL102" s="1"/>
      <c r="AQM102" s="1"/>
      <c r="AQN102" s="1"/>
      <c r="AQO102" s="1"/>
      <c r="AQP102" s="1"/>
      <c r="AQQ102" s="1"/>
      <c r="AQR102" s="1"/>
      <c r="AQS102" s="1"/>
      <c r="AQT102" s="1"/>
      <c r="AQU102" s="1"/>
      <c r="AQV102" s="1"/>
      <c r="AQW102" s="1"/>
      <c r="AQX102" s="1"/>
      <c r="AQY102" s="1"/>
      <c r="AQZ102" s="1"/>
      <c r="ARA102" s="1"/>
      <c r="ARB102" s="1"/>
      <c r="ARC102" s="1"/>
      <c r="ARD102" s="1"/>
      <c r="ARE102" s="1"/>
      <c r="ARF102" s="1"/>
      <c r="ARG102" s="1"/>
      <c r="ARH102" s="1"/>
      <c r="ARI102" s="1"/>
      <c r="ARJ102" s="1"/>
      <c r="ARK102" s="1"/>
      <c r="ARL102" s="1"/>
      <c r="ARM102" s="1"/>
      <c r="ARN102" s="1"/>
      <c r="ARO102" s="1"/>
      <c r="ARP102" s="1"/>
      <c r="ARQ102" s="1"/>
      <c r="ARR102" s="1"/>
      <c r="ARS102" s="1"/>
      <c r="ART102" s="1"/>
      <c r="ARU102" s="1"/>
      <c r="ARV102" s="1"/>
      <c r="ARW102" s="1"/>
      <c r="ARX102" s="1"/>
      <c r="ARY102" s="1"/>
      <c r="ARZ102" s="1"/>
      <c r="ASA102" s="1"/>
      <c r="ASB102" s="1"/>
      <c r="ASC102" s="1"/>
      <c r="ASD102" s="1"/>
      <c r="ASE102" s="1"/>
      <c r="ASF102" s="1"/>
      <c r="ASG102" s="1"/>
      <c r="ASH102" s="1"/>
      <c r="ASI102" s="1"/>
      <c r="ASJ102" s="1"/>
      <c r="ASK102" s="1"/>
      <c r="ASL102" s="1"/>
      <c r="ASM102" s="1"/>
      <c r="ASN102" s="1"/>
      <c r="ASO102" s="1"/>
      <c r="ASP102" s="1"/>
      <c r="ASQ102" s="1"/>
      <c r="ASR102" s="1"/>
      <c r="ASS102" s="1"/>
      <c r="AST102" s="1"/>
      <c r="ASU102" s="1"/>
      <c r="ASV102" s="1"/>
      <c r="ASW102" s="1"/>
      <c r="ASX102" s="1"/>
      <c r="ASY102" s="1"/>
      <c r="ASZ102" s="1"/>
      <c r="ATA102" s="1"/>
      <c r="ATB102" s="1"/>
      <c r="ATC102" s="1"/>
      <c r="ATD102" s="1"/>
      <c r="ATE102" s="1"/>
      <c r="ATF102" s="1"/>
      <c r="ATG102" s="1"/>
      <c r="ATH102" s="1"/>
      <c r="ATI102" s="1"/>
      <c r="ATJ102" s="1"/>
      <c r="ATK102" s="1"/>
      <c r="ATL102" s="1"/>
      <c r="ATM102" s="1"/>
      <c r="ATN102" s="1"/>
      <c r="ATO102" s="1"/>
      <c r="ATP102" s="1"/>
      <c r="ATQ102" s="1"/>
      <c r="ATR102" s="1"/>
      <c r="ATS102" s="1"/>
      <c r="ATT102" s="1"/>
      <c r="ATU102" s="1"/>
      <c r="ATV102" s="1"/>
      <c r="ATW102" s="1"/>
      <c r="ATX102" s="1"/>
      <c r="ATY102" s="1"/>
      <c r="ATZ102" s="1"/>
      <c r="AUA102" s="1"/>
      <c r="AUB102" s="1"/>
      <c r="AUC102" s="1"/>
      <c r="AUD102" s="1"/>
      <c r="AUE102" s="1"/>
      <c r="AUF102" s="1"/>
      <c r="AUG102" s="1"/>
      <c r="AUH102" s="1"/>
      <c r="AUI102" s="1"/>
      <c r="AUJ102" s="1"/>
      <c r="AUK102" s="1"/>
      <c r="AUL102" s="1"/>
      <c r="AUM102" s="1"/>
      <c r="AUN102" s="1"/>
      <c r="AUO102" s="1"/>
      <c r="AUP102" s="1"/>
      <c r="AUQ102" s="1"/>
      <c r="AUR102" s="1"/>
      <c r="AUS102" s="1"/>
      <c r="AUT102" s="1"/>
      <c r="AUU102" s="1"/>
      <c r="AUV102" s="1"/>
      <c r="AUW102" s="1"/>
      <c r="AUX102" s="1"/>
      <c r="AUY102" s="1"/>
      <c r="AUZ102" s="1"/>
      <c r="AVA102" s="1"/>
      <c r="AVB102" s="1"/>
      <c r="AVC102" s="1"/>
      <c r="AVD102" s="1"/>
      <c r="AVE102" s="1"/>
      <c r="AVF102" s="1"/>
      <c r="AVG102" s="1"/>
      <c r="AVH102" s="1"/>
      <c r="AVI102" s="1"/>
      <c r="AVJ102" s="1"/>
      <c r="AVK102" s="1"/>
      <c r="AVL102" s="1"/>
      <c r="AVM102" s="1"/>
      <c r="AVN102" s="1"/>
      <c r="AVO102" s="1"/>
      <c r="AVP102" s="1"/>
      <c r="AVQ102" s="1"/>
      <c r="AVR102" s="1"/>
      <c r="AVS102" s="1"/>
      <c r="AVT102" s="1"/>
      <c r="AVU102" s="1"/>
      <c r="AVV102" s="1"/>
      <c r="AVW102" s="1"/>
      <c r="AVX102" s="1"/>
      <c r="AVY102" s="1"/>
      <c r="AVZ102" s="1"/>
      <c r="AWA102" s="1"/>
      <c r="AWB102" s="1"/>
      <c r="AWC102" s="1"/>
      <c r="AWD102" s="1"/>
      <c r="AWE102" s="1"/>
      <c r="AWF102" s="1"/>
      <c r="AWG102" s="1"/>
      <c r="AWH102" s="1"/>
      <c r="AWI102" s="1"/>
      <c r="AWJ102" s="1"/>
      <c r="AWK102" s="1"/>
      <c r="AWL102" s="1"/>
      <c r="AWM102" s="1"/>
      <c r="AWN102" s="1"/>
      <c r="AWO102" s="1"/>
      <c r="AWP102" s="1"/>
      <c r="AWQ102" s="1"/>
      <c r="AWR102" s="1"/>
      <c r="AWS102" s="1"/>
      <c r="AWT102" s="1"/>
      <c r="AWU102" s="1"/>
      <c r="AWV102" s="1"/>
      <c r="AWW102" s="1"/>
      <c r="AWX102" s="1"/>
      <c r="AWY102" s="1"/>
      <c r="AWZ102" s="1"/>
      <c r="AXA102" s="1"/>
      <c r="AXB102" s="1"/>
      <c r="AXC102" s="1"/>
      <c r="AXD102" s="1"/>
      <c r="AXE102" s="1"/>
      <c r="AXF102" s="1"/>
      <c r="AXG102" s="1"/>
      <c r="AXH102" s="1"/>
      <c r="AXI102" s="1"/>
      <c r="AXJ102" s="1"/>
      <c r="AXK102" s="1"/>
      <c r="AXL102" s="1"/>
      <c r="AXM102" s="1"/>
      <c r="AXN102" s="1"/>
      <c r="AXO102" s="1"/>
      <c r="AXP102" s="1"/>
      <c r="AXQ102" s="1"/>
      <c r="AXR102" s="1"/>
      <c r="AXS102" s="1"/>
      <c r="AXT102" s="1"/>
      <c r="AXU102" s="1"/>
      <c r="AXV102" s="1"/>
      <c r="AXW102" s="1"/>
      <c r="AXX102" s="1"/>
      <c r="AXY102" s="1"/>
      <c r="AXZ102" s="1"/>
      <c r="AYA102" s="1"/>
      <c r="AYB102" s="1"/>
      <c r="AYC102" s="1"/>
      <c r="AYD102" s="1"/>
      <c r="AYE102" s="1"/>
      <c r="AYF102" s="1"/>
      <c r="AYG102" s="1"/>
      <c r="AYH102" s="1"/>
      <c r="AYI102" s="1"/>
      <c r="AYJ102" s="1"/>
      <c r="AYK102" s="1"/>
      <c r="AYL102" s="1"/>
      <c r="AYM102" s="1"/>
      <c r="AYN102" s="1"/>
      <c r="AYO102" s="1"/>
      <c r="AYP102" s="1"/>
      <c r="AYQ102" s="1"/>
      <c r="AYR102" s="1"/>
      <c r="AYS102" s="1"/>
      <c r="AYT102" s="1"/>
      <c r="AYU102" s="1"/>
      <c r="AYV102" s="1"/>
      <c r="AYW102" s="1"/>
      <c r="AYX102" s="1"/>
      <c r="AYY102" s="1"/>
      <c r="AYZ102" s="1"/>
      <c r="AZA102" s="1"/>
      <c r="AZB102" s="1"/>
      <c r="AZC102" s="1"/>
      <c r="AZD102" s="1"/>
      <c r="AZE102" s="1"/>
      <c r="AZF102" s="1"/>
      <c r="AZG102" s="1"/>
      <c r="AZH102" s="1"/>
      <c r="AZI102" s="1"/>
      <c r="AZJ102" s="1"/>
      <c r="AZK102" s="1"/>
      <c r="AZL102" s="1"/>
      <c r="AZM102" s="1"/>
      <c r="AZN102" s="1"/>
      <c r="AZO102" s="1"/>
      <c r="AZP102" s="1"/>
      <c r="AZQ102" s="1"/>
      <c r="AZR102" s="1"/>
      <c r="AZS102" s="1"/>
      <c r="AZT102" s="1"/>
      <c r="AZU102" s="1"/>
      <c r="AZV102" s="1"/>
      <c r="AZW102" s="1"/>
      <c r="AZX102" s="1"/>
      <c r="AZY102" s="1"/>
      <c r="AZZ102" s="1"/>
      <c r="BAA102" s="1"/>
      <c r="BAB102" s="1"/>
      <c r="BAC102" s="1"/>
      <c r="BAD102" s="1"/>
      <c r="BAE102" s="1"/>
      <c r="BAF102" s="1"/>
      <c r="BAG102" s="1"/>
      <c r="BAH102" s="1"/>
      <c r="BAI102" s="1"/>
      <c r="BAJ102" s="1"/>
      <c r="BAK102" s="1"/>
      <c r="BAL102" s="1"/>
      <c r="BAM102" s="1"/>
      <c r="BAN102" s="1"/>
      <c r="BAO102" s="1"/>
      <c r="BAP102" s="1"/>
      <c r="BAQ102" s="1"/>
      <c r="BAR102" s="1"/>
      <c r="BAS102" s="1"/>
      <c r="BAT102" s="1"/>
      <c r="BAU102" s="1"/>
      <c r="BAV102" s="1"/>
      <c r="BAW102" s="1"/>
      <c r="BAX102" s="1"/>
      <c r="BAY102" s="1"/>
      <c r="BAZ102" s="1"/>
      <c r="BBA102" s="1"/>
      <c r="BBB102" s="1"/>
      <c r="BBC102" s="1"/>
      <c r="BBD102" s="1"/>
      <c r="BBE102" s="1"/>
      <c r="BBF102" s="1"/>
      <c r="BBG102" s="1"/>
      <c r="BBH102" s="1"/>
      <c r="BBI102" s="1"/>
      <c r="BBJ102" s="1"/>
      <c r="BBK102" s="1"/>
      <c r="BBL102" s="1"/>
      <c r="BBM102" s="1"/>
      <c r="BBN102" s="1"/>
      <c r="BBO102" s="1"/>
      <c r="BBP102" s="1"/>
      <c r="BBQ102" s="1"/>
      <c r="BBR102" s="1"/>
      <c r="BBS102" s="1"/>
      <c r="BBT102" s="1"/>
      <c r="BBU102" s="1"/>
      <c r="BBV102" s="1"/>
      <c r="BBW102" s="1"/>
      <c r="BBX102" s="1"/>
      <c r="BBY102" s="1"/>
      <c r="BBZ102" s="1"/>
      <c r="BCA102" s="1"/>
      <c r="BCB102" s="1"/>
      <c r="BCC102" s="1"/>
      <c r="BCD102" s="1"/>
      <c r="BCE102" s="1"/>
      <c r="BCF102" s="1"/>
      <c r="BCG102" s="1"/>
      <c r="BCH102" s="1"/>
      <c r="BCI102" s="1"/>
      <c r="BCJ102" s="1"/>
      <c r="BCK102" s="1"/>
      <c r="BCL102" s="1"/>
      <c r="BCM102" s="1"/>
      <c r="BCN102" s="1"/>
      <c r="BCO102" s="1"/>
      <c r="BCP102" s="1"/>
      <c r="BCQ102" s="1"/>
      <c r="BCR102" s="1"/>
      <c r="BCS102" s="1"/>
      <c r="BCT102" s="1"/>
      <c r="BCU102" s="1"/>
      <c r="BCV102" s="1"/>
      <c r="BCW102" s="1"/>
      <c r="BCX102" s="1"/>
      <c r="BCY102" s="1"/>
      <c r="BCZ102" s="1"/>
      <c r="BDA102" s="1"/>
      <c r="BDB102" s="1"/>
      <c r="BDC102" s="1"/>
      <c r="BDD102" s="1"/>
      <c r="BDE102" s="1"/>
      <c r="BDF102" s="1"/>
      <c r="BDG102" s="1"/>
      <c r="BDH102" s="1"/>
      <c r="BDI102" s="1"/>
      <c r="BDJ102" s="1"/>
      <c r="BDK102" s="1"/>
      <c r="BDL102" s="1"/>
      <c r="BDM102" s="1"/>
      <c r="BDN102" s="1"/>
      <c r="BDO102" s="1"/>
      <c r="BDP102" s="1"/>
      <c r="BDQ102" s="1"/>
      <c r="BDR102" s="1"/>
      <c r="BDS102" s="1"/>
      <c r="BDT102" s="1"/>
      <c r="BDU102" s="1"/>
      <c r="BDV102" s="1"/>
      <c r="BDW102" s="1"/>
      <c r="BDX102" s="1"/>
      <c r="BDY102" s="1"/>
      <c r="BDZ102" s="1"/>
      <c r="BEA102" s="1"/>
      <c r="BEB102" s="1"/>
      <c r="BEC102" s="1"/>
      <c r="BED102" s="1"/>
      <c r="BEE102" s="1"/>
      <c r="BEF102" s="1"/>
      <c r="BEG102" s="1"/>
      <c r="BEH102" s="1"/>
      <c r="BEI102" s="1"/>
      <c r="BEJ102" s="1"/>
      <c r="BEK102" s="1"/>
      <c r="BEL102" s="1"/>
      <c r="BEM102" s="1"/>
      <c r="BEN102" s="1"/>
      <c r="BEO102" s="1"/>
      <c r="BEP102" s="1"/>
      <c r="BEQ102" s="1"/>
      <c r="BER102" s="1"/>
      <c r="BES102" s="1"/>
      <c r="BET102" s="1"/>
      <c r="BEU102" s="1"/>
      <c r="BEV102" s="1"/>
      <c r="BEW102" s="1"/>
      <c r="BEX102" s="1"/>
      <c r="BEY102" s="1"/>
      <c r="BEZ102" s="1"/>
      <c r="BFA102" s="1"/>
      <c r="BFB102" s="1"/>
      <c r="BFC102" s="1"/>
      <c r="BFD102" s="1"/>
      <c r="BFE102" s="1"/>
      <c r="BFF102" s="1"/>
      <c r="BFG102" s="1"/>
      <c r="BFH102" s="1"/>
      <c r="BFI102" s="1"/>
      <c r="BFJ102" s="1"/>
      <c r="BFK102" s="1"/>
      <c r="BFL102" s="1"/>
      <c r="BFM102" s="1"/>
      <c r="BFN102" s="1"/>
      <c r="BFO102" s="1"/>
      <c r="BFP102" s="1"/>
      <c r="BFQ102" s="1"/>
      <c r="BFR102" s="1"/>
      <c r="BFS102" s="1"/>
      <c r="BFT102" s="1"/>
      <c r="BFU102" s="1"/>
      <c r="BFV102" s="1"/>
      <c r="BFW102" s="1"/>
      <c r="BFX102" s="1"/>
      <c r="BFY102" s="1"/>
      <c r="BFZ102" s="1"/>
      <c r="BGA102" s="1"/>
      <c r="BGB102" s="1"/>
      <c r="BGC102" s="1"/>
      <c r="BGD102" s="1"/>
      <c r="BGE102" s="1"/>
      <c r="BGF102" s="1"/>
      <c r="BGG102" s="1"/>
      <c r="BGH102" s="1"/>
      <c r="BGI102" s="1"/>
      <c r="BGJ102" s="1"/>
      <c r="BGK102" s="1"/>
      <c r="BGL102" s="1"/>
      <c r="BGM102" s="1"/>
      <c r="BGN102" s="1"/>
      <c r="BGO102" s="1"/>
      <c r="BGP102" s="1"/>
      <c r="BGQ102" s="1"/>
      <c r="BGR102" s="1"/>
      <c r="BGS102" s="1"/>
      <c r="BGT102" s="1"/>
      <c r="BGU102" s="1"/>
      <c r="BGV102" s="1"/>
      <c r="BGW102" s="1"/>
      <c r="BGX102" s="1"/>
      <c r="BGY102" s="1"/>
      <c r="BGZ102" s="1"/>
      <c r="BHA102" s="1"/>
      <c r="BHB102" s="1"/>
      <c r="BHC102" s="1"/>
      <c r="BHD102" s="1"/>
      <c r="BHE102" s="1"/>
      <c r="BHF102" s="1"/>
      <c r="BHG102" s="1"/>
      <c r="BHH102" s="1"/>
      <c r="BHI102" s="1"/>
      <c r="BHJ102" s="1"/>
      <c r="BHK102" s="1"/>
      <c r="BHL102" s="1"/>
      <c r="BHM102" s="1"/>
      <c r="BHN102" s="1"/>
      <c r="BHO102" s="1"/>
      <c r="BHP102" s="1"/>
    </row>
    <row r="103" spans="1:1576" s="106" customFormat="1">
      <c r="A103" s="15"/>
      <c r="B103" s="15"/>
      <c r="C103" s="6"/>
      <c r="D103" s="6"/>
      <c r="E103" s="15"/>
      <c r="F103" s="15"/>
      <c r="G103" s="9"/>
      <c r="H103" s="15"/>
      <c r="I103" s="15"/>
      <c r="J103" s="15"/>
      <c r="K103" s="15"/>
      <c r="L103" s="15"/>
      <c r="M103" s="31"/>
      <c r="N103" s="23"/>
      <c r="O103" s="31"/>
      <c r="P103" s="15"/>
      <c r="Q103" s="15"/>
      <c r="R103" s="15"/>
      <c r="S103" s="37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  <c r="QD103" s="1"/>
      <c r="QE103" s="1"/>
      <c r="QF103" s="1"/>
      <c r="QG103" s="1"/>
      <c r="QH103" s="1"/>
      <c r="QI103" s="1"/>
      <c r="QJ103" s="1"/>
      <c r="QK103" s="1"/>
      <c r="QL103" s="1"/>
      <c r="QM103" s="1"/>
      <c r="QN103" s="1"/>
      <c r="QO103" s="1"/>
      <c r="QP103" s="1"/>
      <c r="QQ103" s="1"/>
      <c r="QR103" s="1"/>
      <c r="QS103" s="1"/>
      <c r="QT103" s="1"/>
      <c r="QU103" s="1"/>
      <c r="QV103" s="1"/>
      <c r="QW103" s="1"/>
      <c r="QX103" s="1"/>
      <c r="QY103" s="1"/>
      <c r="QZ103" s="1"/>
      <c r="RA103" s="1"/>
      <c r="RB103" s="1"/>
      <c r="RC103" s="1"/>
      <c r="RD103" s="1"/>
      <c r="RE103" s="1"/>
      <c r="RF103" s="1"/>
      <c r="RG103" s="1"/>
      <c r="RH103" s="1"/>
      <c r="RI103" s="1"/>
      <c r="RJ103" s="1"/>
      <c r="RK103" s="1"/>
      <c r="RL103" s="1"/>
      <c r="RM103" s="1"/>
      <c r="RN103" s="1"/>
      <c r="RO103" s="1"/>
      <c r="RP103" s="1"/>
      <c r="RQ103" s="1"/>
      <c r="RR103" s="1"/>
      <c r="RS103" s="1"/>
      <c r="RT103" s="1"/>
      <c r="RU103" s="1"/>
      <c r="RV103" s="1"/>
      <c r="RW103" s="1"/>
      <c r="RX103" s="1"/>
      <c r="RY103" s="1"/>
      <c r="RZ103" s="1"/>
      <c r="SA103" s="1"/>
      <c r="SB103" s="1"/>
      <c r="SC103" s="1"/>
      <c r="SD103" s="1"/>
      <c r="SE103" s="1"/>
      <c r="SF103" s="1"/>
      <c r="SG103" s="1"/>
      <c r="SH103" s="1"/>
      <c r="SI103" s="1"/>
      <c r="SJ103" s="1"/>
      <c r="SK103" s="1"/>
      <c r="SL103" s="1"/>
      <c r="SM103" s="1"/>
      <c r="SN103" s="1"/>
      <c r="SO103" s="1"/>
      <c r="SP103" s="1"/>
      <c r="SQ103" s="1"/>
      <c r="SR103" s="1"/>
      <c r="SS103" s="1"/>
      <c r="ST103" s="1"/>
      <c r="SU103" s="1"/>
      <c r="SV103" s="1"/>
      <c r="SW103" s="1"/>
      <c r="SX103" s="1"/>
      <c r="SY103" s="1"/>
      <c r="SZ103" s="1"/>
      <c r="TA103" s="1"/>
      <c r="TB103" s="1"/>
      <c r="TC103" s="1"/>
      <c r="TD103" s="1"/>
      <c r="TE103" s="1"/>
      <c r="TF103" s="1"/>
      <c r="TG103" s="1"/>
      <c r="TH103" s="1"/>
      <c r="TI103" s="1"/>
      <c r="TJ103" s="1"/>
      <c r="TK103" s="1"/>
      <c r="TL103" s="1"/>
      <c r="TM103" s="1"/>
      <c r="TN103" s="1"/>
      <c r="TO103" s="1"/>
      <c r="TP103" s="1"/>
      <c r="TQ103" s="1"/>
      <c r="TR103" s="1"/>
      <c r="TS103" s="1"/>
      <c r="TT103" s="1"/>
      <c r="TU103" s="1"/>
      <c r="TV103" s="1"/>
      <c r="TW103" s="1"/>
      <c r="TX103" s="1"/>
      <c r="TY103" s="1"/>
      <c r="TZ103" s="1"/>
      <c r="UA103" s="1"/>
      <c r="UB103" s="1"/>
      <c r="UC103" s="1"/>
      <c r="UD103" s="1"/>
      <c r="UE103" s="1"/>
      <c r="UF103" s="1"/>
      <c r="UG103" s="1"/>
      <c r="UH103" s="1"/>
      <c r="UI103" s="1"/>
      <c r="UJ103" s="1"/>
      <c r="UK103" s="1"/>
      <c r="UL103" s="1"/>
      <c r="UM103" s="1"/>
      <c r="UN103" s="1"/>
      <c r="UO103" s="1"/>
      <c r="UP103" s="1"/>
      <c r="UQ103" s="1"/>
      <c r="UR103" s="1"/>
      <c r="US103" s="1"/>
      <c r="UT103" s="1"/>
      <c r="UU103" s="1"/>
      <c r="UV103" s="1"/>
      <c r="UW103" s="1"/>
      <c r="UX103" s="1"/>
      <c r="UY103" s="1"/>
      <c r="UZ103" s="1"/>
      <c r="VA103" s="1"/>
      <c r="VB103" s="1"/>
      <c r="VC103" s="1"/>
      <c r="VD103" s="1"/>
      <c r="VE103" s="1"/>
      <c r="VF103" s="1"/>
      <c r="VG103" s="1"/>
      <c r="VH103" s="1"/>
      <c r="VI103" s="1"/>
      <c r="VJ103" s="1"/>
      <c r="VK103" s="1"/>
      <c r="VL103" s="1"/>
      <c r="VM103" s="1"/>
      <c r="VN103" s="1"/>
      <c r="VO103" s="1"/>
      <c r="VP103" s="1"/>
      <c r="VQ103" s="1"/>
      <c r="VR103" s="1"/>
      <c r="VS103" s="1"/>
      <c r="VT103" s="1"/>
      <c r="VU103" s="1"/>
      <c r="VV103" s="1"/>
      <c r="VW103" s="1"/>
      <c r="VX103" s="1"/>
      <c r="VY103" s="1"/>
      <c r="VZ103" s="1"/>
      <c r="WA103" s="1"/>
      <c r="WB103" s="1"/>
      <c r="WC103" s="1"/>
      <c r="WD103" s="1"/>
      <c r="WE103" s="1"/>
      <c r="WF103" s="1"/>
      <c r="WG103" s="1"/>
      <c r="WH103" s="1"/>
      <c r="WI103" s="1"/>
      <c r="WJ103" s="1"/>
      <c r="WK103" s="1"/>
      <c r="WL103" s="1"/>
      <c r="WM103" s="1"/>
      <c r="WN103" s="1"/>
      <c r="WO103" s="1"/>
      <c r="WP103" s="1"/>
      <c r="WQ103" s="1"/>
      <c r="WR103" s="1"/>
      <c r="WS103" s="1"/>
      <c r="WT103" s="1"/>
      <c r="WU103" s="1"/>
      <c r="WV103" s="1"/>
      <c r="WW103" s="1"/>
      <c r="WX103" s="1"/>
      <c r="WY103" s="1"/>
      <c r="WZ103" s="1"/>
      <c r="XA103" s="1"/>
      <c r="XB103" s="1"/>
      <c r="XC103" s="1"/>
      <c r="XD103" s="1"/>
      <c r="XE103" s="1"/>
      <c r="XF103" s="1"/>
      <c r="XG103" s="1"/>
      <c r="XH103" s="1"/>
      <c r="XI103" s="1"/>
      <c r="XJ103" s="1"/>
      <c r="XK103" s="1"/>
      <c r="XL103" s="1"/>
      <c r="XM103" s="1"/>
      <c r="XN103" s="1"/>
      <c r="XO103" s="1"/>
      <c r="XP103" s="1"/>
      <c r="XQ103" s="1"/>
      <c r="XR103" s="1"/>
      <c r="XS103" s="1"/>
      <c r="XT103" s="1"/>
      <c r="XU103" s="1"/>
      <c r="XV103" s="1"/>
      <c r="XW103" s="1"/>
      <c r="XX103" s="1"/>
      <c r="XY103" s="1"/>
      <c r="XZ103" s="1"/>
      <c r="YA103" s="1"/>
      <c r="YB103" s="1"/>
      <c r="YC103" s="1"/>
      <c r="YD103" s="1"/>
      <c r="YE103" s="1"/>
      <c r="YF103" s="1"/>
      <c r="YG103" s="1"/>
      <c r="YH103" s="1"/>
      <c r="YI103" s="1"/>
      <c r="YJ103" s="1"/>
      <c r="YK103" s="1"/>
      <c r="YL103" s="1"/>
      <c r="YM103" s="1"/>
      <c r="YN103" s="1"/>
      <c r="YO103" s="1"/>
      <c r="YP103" s="1"/>
      <c r="YQ103" s="1"/>
      <c r="YR103" s="1"/>
      <c r="YS103" s="1"/>
      <c r="YT103" s="1"/>
      <c r="YU103" s="1"/>
      <c r="YV103" s="1"/>
      <c r="YW103" s="1"/>
      <c r="YX103" s="1"/>
      <c r="YY103" s="1"/>
      <c r="YZ103" s="1"/>
      <c r="ZA103" s="1"/>
      <c r="ZB103" s="1"/>
      <c r="ZC103" s="1"/>
      <c r="ZD103" s="1"/>
      <c r="ZE103" s="1"/>
      <c r="ZF103" s="1"/>
      <c r="ZG103" s="1"/>
      <c r="ZH103" s="1"/>
      <c r="ZI103" s="1"/>
      <c r="ZJ103" s="1"/>
      <c r="ZK103" s="1"/>
      <c r="ZL103" s="1"/>
      <c r="ZM103" s="1"/>
      <c r="ZN103" s="1"/>
      <c r="ZO103" s="1"/>
      <c r="ZP103" s="1"/>
      <c r="ZQ103" s="1"/>
      <c r="ZR103" s="1"/>
      <c r="ZS103" s="1"/>
      <c r="ZT103" s="1"/>
      <c r="ZU103" s="1"/>
      <c r="ZV103" s="1"/>
      <c r="ZW103" s="1"/>
      <c r="ZX103" s="1"/>
      <c r="ZY103" s="1"/>
      <c r="ZZ103" s="1"/>
      <c r="AAA103" s="1"/>
      <c r="AAB103" s="1"/>
      <c r="AAC103" s="1"/>
      <c r="AAD103" s="1"/>
      <c r="AAE103" s="1"/>
      <c r="AAF103" s="1"/>
      <c r="AAG103" s="1"/>
      <c r="AAH103" s="1"/>
      <c r="AAI103" s="1"/>
      <c r="AAJ103" s="1"/>
      <c r="AAK103" s="1"/>
      <c r="AAL103" s="1"/>
      <c r="AAM103" s="1"/>
      <c r="AAN103" s="1"/>
      <c r="AAO103" s="1"/>
      <c r="AAP103" s="1"/>
      <c r="AAQ103" s="1"/>
      <c r="AAR103" s="1"/>
      <c r="AAS103" s="1"/>
      <c r="AAT103" s="1"/>
      <c r="AAU103" s="1"/>
      <c r="AAV103" s="1"/>
      <c r="AAW103" s="1"/>
      <c r="AAX103" s="1"/>
      <c r="AAY103" s="1"/>
      <c r="AAZ103" s="1"/>
      <c r="ABA103" s="1"/>
      <c r="ABB103" s="1"/>
      <c r="ABC103" s="1"/>
      <c r="ABD103" s="1"/>
      <c r="ABE103" s="1"/>
      <c r="ABF103" s="1"/>
      <c r="ABG103" s="1"/>
      <c r="ABH103" s="1"/>
      <c r="ABI103" s="1"/>
      <c r="ABJ103" s="1"/>
      <c r="ABK103" s="1"/>
      <c r="ABL103" s="1"/>
      <c r="ABM103" s="1"/>
      <c r="ABN103" s="1"/>
      <c r="ABO103" s="1"/>
      <c r="ABP103" s="1"/>
      <c r="ABQ103" s="1"/>
      <c r="ABR103" s="1"/>
      <c r="ABS103" s="1"/>
      <c r="ABT103" s="1"/>
      <c r="ABU103" s="1"/>
      <c r="ABV103" s="1"/>
      <c r="ABW103" s="1"/>
      <c r="ABX103" s="1"/>
      <c r="ABY103" s="1"/>
      <c r="ABZ103" s="1"/>
      <c r="ACA103" s="1"/>
      <c r="ACB103" s="1"/>
      <c r="ACC103" s="1"/>
      <c r="ACD103" s="1"/>
      <c r="ACE103" s="1"/>
      <c r="ACF103" s="1"/>
      <c r="ACG103" s="1"/>
      <c r="ACH103" s="1"/>
      <c r="ACI103" s="1"/>
      <c r="ACJ103" s="1"/>
      <c r="ACK103" s="1"/>
      <c r="ACL103" s="1"/>
      <c r="ACM103" s="1"/>
      <c r="ACN103" s="1"/>
      <c r="ACO103" s="1"/>
      <c r="ACP103" s="1"/>
      <c r="ACQ103" s="1"/>
      <c r="ACR103" s="1"/>
      <c r="ACS103" s="1"/>
      <c r="ACT103" s="1"/>
      <c r="ACU103" s="1"/>
      <c r="ACV103" s="1"/>
      <c r="ACW103" s="1"/>
      <c r="ACX103" s="1"/>
      <c r="ACY103" s="1"/>
      <c r="ACZ103" s="1"/>
      <c r="ADA103" s="1"/>
      <c r="ADB103" s="1"/>
      <c r="ADC103" s="1"/>
      <c r="ADD103" s="1"/>
      <c r="ADE103" s="1"/>
      <c r="ADF103" s="1"/>
      <c r="ADG103" s="1"/>
      <c r="ADH103" s="1"/>
      <c r="ADI103" s="1"/>
      <c r="ADJ103" s="1"/>
      <c r="ADK103" s="1"/>
      <c r="ADL103" s="1"/>
      <c r="ADM103" s="1"/>
      <c r="ADN103" s="1"/>
      <c r="ADO103" s="1"/>
      <c r="ADP103" s="1"/>
      <c r="ADQ103" s="1"/>
      <c r="ADR103" s="1"/>
      <c r="ADS103" s="1"/>
      <c r="ADT103" s="1"/>
      <c r="ADU103" s="1"/>
      <c r="ADV103" s="1"/>
      <c r="ADW103" s="1"/>
      <c r="ADX103" s="1"/>
      <c r="ADY103" s="1"/>
      <c r="ADZ103" s="1"/>
      <c r="AEA103" s="1"/>
      <c r="AEB103" s="1"/>
      <c r="AEC103" s="1"/>
      <c r="AED103" s="1"/>
      <c r="AEE103" s="1"/>
      <c r="AEF103" s="1"/>
      <c r="AEG103" s="1"/>
      <c r="AEH103" s="1"/>
      <c r="AEI103" s="1"/>
      <c r="AEJ103" s="1"/>
      <c r="AEK103" s="1"/>
      <c r="AEL103" s="1"/>
      <c r="AEM103" s="1"/>
      <c r="AEN103" s="1"/>
      <c r="AEO103" s="1"/>
      <c r="AEP103" s="1"/>
      <c r="AEQ103" s="1"/>
      <c r="AER103" s="1"/>
      <c r="AES103" s="1"/>
      <c r="AET103" s="1"/>
      <c r="AEU103" s="1"/>
      <c r="AEV103" s="1"/>
      <c r="AEW103" s="1"/>
      <c r="AEX103" s="1"/>
      <c r="AEY103" s="1"/>
      <c r="AEZ103" s="1"/>
      <c r="AFA103" s="1"/>
      <c r="AFB103" s="1"/>
      <c r="AFC103" s="1"/>
      <c r="AFD103" s="1"/>
      <c r="AFE103" s="1"/>
      <c r="AFF103" s="1"/>
      <c r="AFG103" s="1"/>
      <c r="AFH103" s="1"/>
      <c r="AFI103" s="1"/>
      <c r="AFJ103" s="1"/>
      <c r="AFK103" s="1"/>
      <c r="AFL103" s="1"/>
      <c r="AFM103" s="1"/>
      <c r="AFN103" s="1"/>
      <c r="AFO103" s="1"/>
      <c r="AFP103" s="1"/>
      <c r="AFQ103" s="1"/>
      <c r="AFR103" s="1"/>
      <c r="AFS103" s="1"/>
      <c r="AFT103" s="1"/>
      <c r="AFU103" s="1"/>
      <c r="AFV103" s="1"/>
      <c r="AFW103" s="1"/>
      <c r="AFX103" s="1"/>
      <c r="AFY103" s="1"/>
      <c r="AFZ103" s="1"/>
      <c r="AGA103" s="1"/>
      <c r="AGB103" s="1"/>
      <c r="AGC103" s="1"/>
      <c r="AGD103" s="1"/>
      <c r="AGE103" s="1"/>
      <c r="AGF103" s="1"/>
      <c r="AGG103" s="1"/>
      <c r="AGH103" s="1"/>
      <c r="AGI103" s="1"/>
      <c r="AGJ103" s="1"/>
      <c r="AGK103" s="1"/>
      <c r="AGL103" s="1"/>
      <c r="AGM103" s="1"/>
      <c r="AGN103" s="1"/>
      <c r="AGO103" s="1"/>
      <c r="AGP103" s="1"/>
      <c r="AGQ103" s="1"/>
      <c r="AGR103" s="1"/>
      <c r="AGS103" s="1"/>
      <c r="AGT103" s="1"/>
      <c r="AGU103" s="1"/>
      <c r="AGV103" s="1"/>
      <c r="AGW103" s="1"/>
      <c r="AGX103" s="1"/>
      <c r="AGY103" s="1"/>
      <c r="AGZ103" s="1"/>
      <c r="AHA103" s="1"/>
      <c r="AHB103" s="1"/>
      <c r="AHC103" s="1"/>
      <c r="AHD103" s="1"/>
      <c r="AHE103" s="1"/>
      <c r="AHF103" s="1"/>
      <c r="AHG103" s="1"/>
      <c r="AHH103" s="1"/>
      <c r="AHI103" s="1"/>
      <c r="AHJ103" s="1"/>
      <c r="AHK103" s="1"/>
      <c r="AHL103" s="1"/>
      <c r="AHM103" s="1"/>
      <c r="AHN103" s="1"/>
      <c r="AHO103" s="1"/>
      <c r="AHP103" s="1"/>
      <c r="AHQ103" s="1"/>
      <c r="AHR103" s="1"/>
      <c r="AHS103" s="1"/>
      <c r="AHT103" s="1"/>
      <c r="AHU103" s="1"/>
      <c r="AHV103" s="1"/>
      <c r="AHW103" s="1"/>
      <c r="AHX103" s="1"/>
      <c r="AHY103" s="1"/>
      <c r="AHZ103" s="1"/>
      <c r="AIA103" s="1"/>
      <c r="AIB103" s="1"/>
      <c r="AIC103" s="1"/>
      <c r="AID103" s="1"/>
      <c r="AIE103" s="1"/>
      <c r="AIF103" s="1"/>
      <c r="AIG103" s="1"/>
      <c r="AIH103" s="1"/>
      <c r="AII103" s="1"/>
      <c r="AIJ103" s="1"/>
      <c r="AIK103" s="1"/>
      <c r="AIL103" s="1"/>
      <c r="AIM103" s="1"/>
      <c r="AIN103" s="1"/>
      <c r="AIO103" s="1"/>
      <c r="AIP103" s="1"/>
      <c r="AIQ103" s="1"/>
      <c r="AIR103" s="1"/>
      <c r="AIS103" s="1"/>
      <c r="AIT103" s="1"/>
      <c r="AIU103" s="1"/>
      <c r="AIV103" s="1"/>
      <c r="AIW103" s="1"/>
      <c r="AIX103" s="1"/>
      <c r="AIY103" s="1"/>
      <c r="AIZ103" s="1"/>
      <c r="AJA103" s="1"/>
      <c r="AJB103" s="1"/>
      <c r="AJC103" s="1"/>
      <c r="AJD103" s="1"/>
      <c r="AJE103" s="1"/>
      <c r="AJF103" s="1"/>
      <c r="AJG103" s="1"/>
      <c r="AJH103" s="1"/>
      <c r="AJI103" s="1"/>
      <c r="AJJ103" s="1"/>
      <c r="AJK103" s="1"/>
      <c r="AJL103" s="1"/>
      <c r="AJM103" s="1"/>
      <c r="AJN103" s="1"/>
      <c r="AJO103" s="1"/>
      <c r="AJP103" s="1"/>
      <c r="AJQ103" s="1"/>
      <c r="AJR103" s="1"/>
      <c r="AJS103" s="1"/>
      <c r="AJT103" s="1"/>
      <c r="AJU103" s="1"/>
      <c r="AJV103" s="1"/>
      <c r="AJW103" s="1"/>
      <c r="AJX103" s="1"/>
      <c r="AJY103" s="1"/>
      <c r="AJZ103" s="1"/>
      <c r="AKA103" s="1"/>
      <c r="AKB103" s="1"/>
      <c r="AKC103" s="1"/>
      <c r="AKD103" s="1"/>
      <c r="AKE103" s="1"/>
      <c r="AKF103" s="1"/>
      <c r="AKG103" s="1"/>
      <c r="AKH103" s="1"/>
      <c r="AKI103" s="1"/>
      <c r="AKJ103" s="1"/>
      <c r="AKK103" s="1"/>
      <c r="AKL103" s="1"/>
      <c r="AKM103" s="1"/>
      <c r="AKN103" s="1"/>
      <c r="AKO103" s="1"/>
      <c r="AKP103" s="1"/>
      <c r="AKQ103" s="1"/>
      <c r="AKR103" s="1"/>
      <c r="AKS103" s="1"/>
      <c r="AKT103" s="1"/>
      <c r="AKU103" s="1"/>
      <c r="AKV103" s="1"/>
      <c r="AKW103" s="1"/>
      <c r="AKX103" s="1"/>
      <c r="AKY103" s="1"/>
      <c r="AKZ103" s="1"/>
      <c r="ALA103" s="1"/>
      <c r="ALB103" s="1"/>
      <c r="ALC103" s="1"/>
      <c r="ALD103" s="1"/>
      <c r="ALE103" s="1"/>
      <c r="ALF103" s="1"/>
      <c r="ALG103" s="1"/>
      <c r="ALH103" s="1"/>
      <c r="ALI103" s="1"/>
      <c r="ALJ103" s="1"/>
      <c r="ALK103" s="1"/>
      <c r="ALL103" s="1"/>
      <c r="ALM103" s="1"/>
      <c r="ALN103" s="1"/>
      <c r="ALO103" s="1"/>
      <c r="ALP103" s="1"/>
      <c r="ALQ103" s="1"/>
      <c r="ALR103" s="1"/>
      <c r="ALS103" s="1"/>
      <c r="ALT103" s="1"/>
      <c r="ALU103" s="1"/>
      <c r="ALV103" s="1"/>
      <c r="ALW103" s="1"/>
      <c r="ALX103" s="1"/>
      <c r="ALY103" s="1"/>
      <c r="ALZ103" s="1"/>
      <c r="AMA103" s="1"/>
      <c r="AMB103" s="1"/>
      <c r="AMC103" s="1"/>
      <c r="AMD103" s="1"/>
      <c r="AME103" s="1"/>
      <c r="AMF103" s="1"/>
      <c r="AMG103" s="1"/>
      <c r="AMH103" s="1"/>
      <c r="AMI103" s="1"/>
      <c r="AMJ103" s="1"/>
      <c r="AMK103" s="1"/>
      <c r="AML103" s="1"/>
      <c r="AMM103" s="1"/>
      <c r="AMN103" s="1"/>
      <c r="AMO103" s="1"/>
      <c r="AMP103" s="1"/>
      <c r="AMQ103" s="1"/>
      <c r="AMR103" s="1"/>
      <c r="AMS103" s="1"/>
      <c r="AMT103" s="1"/>
      <c r="AMU103" s="1"/>
      <c r="AMV103" s="1"/>
      <c r="AMW103" s="1"/>
      <c r="AMX103" s="1"/>
      <c r="AMY103" s="1"/>
      <c r="AMZ103" s="1"/>
      <c r="ANA103" s="1"/>
      <c r="ANB103" s="1"/>
      <c r="ANC103" s="1"/>
      <c r="AND103" s="1"/>
      <c r="ANE103" s="1"/>
      <c r="ANF103" s="1"/>
      <c r="ANG103" s="1"/>
      <c r="ANH103" s="1"/>
      <c r="ANI103" s="1"/>
      <c r="ANJ103" s="1"/>
      <c r="ANK103" s="1"/>
      <c r="ANL103" s="1"/>
      <c r="ANM103" s="1"/>
      <c r="ANN103" s="1"/>
      <c r="ANO103" s="1"/>
      <c r="ANP103" s="1"/>
      <c r="ANQ103" s="1"/>
      <c r="ANR103" s="1"/>
      <c r="ANS103" s="1"/>
      <c r="ANT103" s="1"/>
      <c r="ANU103" s="1"/>
      <c r="ANV103" s="1"/>
      <c r="ANW103" s="1"/>
      <c r="ANX103" s="1"/>
      <c r="ANY103" s="1"/>
      <c r="ANZ103" s="1"/>
      <c r="AOA103" s="1"/>
      <c r="AOB103" s="1"/>
      <c r="AOC103" s="1"/>
      <c r="AOD103" s="1"/>
      <c r="AOE103" s="1"/>
      <c r="AOF103" s="1"/>
      <c r="AOG103" s="1"/>
      <c r="AOH103" s="1"/>
      <c r="AOI103" s="1"/>
      <c r="AOJ103" s="1"/>
      <c r="AOK103" s="1"/>
      <c r="AOL103" s="1"/>
      <c r="AOM103" s="1"/>
      <c r="AON103" s="1"/>
      <c r="AOO103" s="1"/>
      <c r="AOP103" s="1"/>
      <c r="AOQ103" s="1"/>
      <c r="AOR103" s="1"/>
      <c r="AOS103" s="1"/>
      <c r="AOT103" s="1"/>
      <c r="AOU103" s="1"/>
      <c r="AOV103" s="1"/>
      <c r="AOW103" s="1"/>
      <c r="AOX103" s="1"/>
      <c r="AOY103" s="1"/>
      <c r="AOZ103" s="1"/>
      <c r="APA103" s="1"/>
      <c r="APB103" s="1"/>
      <c r="APC103" s="1"/>
      <c r="APD103" s="1"/>
      <c r="APE103" s="1"/>
      <c r="APF103" s="1"/>
      <c r="APG103" s="1"/>
      <c r="APH103" s="1"/>
      <c r="API103" s="1"/>
      <c r="APJ103" s="1"/>
      <c r="APK103" s="1"/>
      <c r="APL103" s="1"/>
      <c r="APM103" s="1"/>
      <c r="APN103" s="1"/>
      <c r="APO103" s="1"/>
      <c r="APP103" s="1"/>
      <c r="APQ103" s="1"/>
      <c r="APR103" s="1"/>
      <c r="APS103" s="1"/>
      <c r="APT103" s="1"/>
      <c r="APU103" s="1"/>
      <c r="APV103" s="1"/>
      <c r="APW103" s="1"/>
      <c r="APX103" s="1"/>
      <c r="APY103" s="1"/>
      <c r="APZ103" s="1"/>
      <c r="AQA103" s="1"/>
      <c r="AQB103" s="1"/>
      <c r="AQC103" s="1"/>
      <c r="AQD103" s="1"/>
      <c r="AQE103" s="1"/>
      <c r="AQF103" s="1"/>
      <c r="AQG103" s="1"/>
      <c r="AQH103" s="1"/>
      <c r="AQI103" s="1"/>
      <c r="AQJ103" s="1"/>
      <c r="AQK103" s="1"/>
      <c r="AQL103" s="1"/>
      <c r="AQM103" s="1"/>
      <c r="AQN103" s="1"/>
      <c r="AQO103" s="1"/>
      <c r="AQP103" s="1"/>
      <c r="AQQ103" s="1"/>
      <c r="AQR103" s="1"/>
      <c r="AQS103" s="1"/>
      <c r="AQT103" s="1"/>
      <c r="AQU103" s="1"/>
      <c r="AQV103" s="1"/>
      <c r="AQW103" s="1"/>
      <c r="AQX103" s="1"/>
      <c r="AQY103" s="1"/>
      <c r="AQZ103" s="1"/>
      <c r="ARA103" s="1"/>
      <c r="ARB103" s="1"/>
      <c r="ARC103" s="1"/>
      <c r="ARD103" s="1"/>
      <c r="ARE103" s="1"/>
      <c r="ARF103" s="1"/>
      <c r="ARG103" s="1"/>
      <c r="ARH103" s="1"/>
      <c r="ARI103" s="1"/>
      <c r="ARJ103" s="1"/>
      <c r="ARK103" s="1"/>
      <c r="ARL103" s="1"/>
      <c r="ARM103" s="1"/>
      <c r="ARN103" s="1"/>
      <c r="ARO103" s="1"/>
      <c r="ARP103" s="1"/>
      <c r="ARQ103" s="1"/>
      <c r="ARR103" s="1"/>
      <c r="ARS103" s="1"/>
      <c r="ART103" s="1"/>
      <c r="ARU103" s="1"/>
      <c r="ARV103" s="1"/>
      <c r="ARW103" s="1"/>
      <c r="ARX103" s="1"/>
      <c r="ARY103" s="1"/>
      <c r="ARZ103" s="1"/>
      <c r="ASA103" s="1"/>
      <c r="ASB103" s="1"/>
      <c r="ASC103" s="1"/>
      <c r="ASD103" s="1"/>
      <c r="ASE103" s="1"/>
      <c r="ASF103" s="1"/>
      <c r="ASG103" s="1"/>
      <c r="ASH103" s="1"/>
      <c r="ASI103" s="1"/>
      <c r="ASJ103" s="1"/>
      <c r="ASK103" s="1"/>
      <c r="ASL103" s="1"/>
      <c r="ASM103" s="1"/>
      <c r="ASN103" s="1"/>
      <c r="ASO103" s="1"/>
      <c r="ASP103" s="1"/>
      <c r="ASQ103" s="1"/>
      <c r="ASR103" s="1"/>
      <c r="ASS103" s="1"/>
      <c r="AST103" s="1"/>
      <c r="ASU103" s="1"/>
      <c r="ASV103" s="1"/>
      <c r="ASW103" s="1"/>
      <c r="ASX103" s="1"/>
      <c r="ASY103" s="1"/>
      <c r="ASZ103" s="1"/>
      <c r="ATA103" s="1"/>
      <c r="ATB103" s="1"/>
      <c r="ATC103" s="1"/>
      <c r="ATD103" s="1"/>
      <c r="ATE103" s="1"/>
      <c r="ATF103" s="1"/>
      <c r="ATG103" s="1"/>
      <c r="ATH103" s="1"/>
      <c r="ATI103" s="1"/>
      <c r="ATJ103" s="1"/>
      <c r="ATK103" s="1"/>
      <c r="ATL103" s="1"/>
      <c r="ATM103" s="1"/>
      <c r="ATN103" s="1"/>
      <c r="ATO103" s="1"/>
      <c r="ATP103" s="1"/>
      <c r="ATQ103" s="1"/>
      <c r="ATR103" s="1"/>
      <c r="ATS103" s="1"/>
      <c r="ATT103" s="1"/>
      <c r="ATU103" s="1"/>
      <c r="ATV103" s="1"/>
      <c r="ATW103" s="1"/>
      <c r="ATX103" s="1"/>
      <c r="ATY103" s="1"/>
      <c r="ATZ103" s="1"/>
      <c r="AUA103" s="1"/>
      <c r="AUB103" s="1"/>
      <c r="AUC103" s="1"/>
      <c r="AUD103" s="1"/>
      <c r="AUE103" s="1"/>
      <c r="AUF103" s="1"/>
      <c r="AUG103" s="1"/>
      <c r="AUH103" s="1"/>
      <c r="AUI103" s="1"/>
      <c r="AUJ103" s="1"/>
      <c r="AUK103" s="1"/>
      <c r="AUL103" s="1"/>
      <c r="AUM103" s="1"/>
      <c r="AUN103" s="1"/>
      <c r="AUO103" s="1"/>
      <c r="AUP103" s="1"/>
      <c r="AUQ103" s="1"/>
      <c r="AUR103" s="1"/>
      <c r="AUS103" s="1"/>
      <c r="AUT103" s="1"/>
      <c r="AUU103" s="1"/>
      <c r="AUV103" s="1"/>
      <c r="AUW103" s="1"/>
      <c r="AUX103" s="1"/>
      <c r="AUY103" s="1"/>
      <c r="AUZ103" s="1"/>
      <c r="AVA103" s="1"/>
      <c r="AVB103" s="1"/>
      <c r="AVC103" s="1"/>
      <c r="AVD103" s="1"/>
      <c r="AVE103" s="1"/>
      <c r="AVF103" s="1"/>
      <c r="AVG103" s="1"/>
      <c r="AVH103" s="1"/>
      <c r="AVI103" s="1"/>
      <c r="AVJ103" s="1"/>
      <c r="AVK103" s="1"/>
      <c r="AVL103" s="1"/>
      <c r="AVM103" s="1"/>
      <c r="AVN103" s="1"/>
      <c r="AVO103" s="1"/>
      <c r="AVP103" s="1"/>
      <c r="AVQ103" s="1"/>
      <c r="AVR103" s="1"/>
      <c r="AVS103" s="1"/>
      <c r="AVT103" s="1"/>
      <c r="AVU103" s="1"/>
      <c r="AVV103" s="1"/>
      <c r="AVW103" s="1"/>
      <c r="AVX103" s="1"/>
      <c r="AVY103" s="1"/>
      <c r="AVZ103" s="1"/>
      <c r="AWA103" s="1"/>
      <c r="AWB103" s="1"/>
      <c r="AWC103" s="1"/>
      <c r="AWD103" s="1"/>
      <c r="AWE103" s="1"/>
      <c r="AWF103" s="1"/>
      <c r="AWG103" s="1"/>
      <c r="AWH103" s="1"/>
      <c r="AWI103" s="1"/>
      <c r="AWJ103" s="1"/>
      <c r="AWK103" s="1"/>
      <c r="AWL103" s="1"/>
      <c r="AWM103" s="1"/>
      <c r="AWN103" s="1"/>
      <c r="AWO103" s="1"/>
      <c r="AWP103" s="1"/>
      <c r="AWQ103" s="1"/>
      <c r="AWR103" s="1"/>
      <c r="AWS103" s="1"/>
      <c r="AWT103" s="1"/>
      <c r="AWU103" s="1"/>
      <c r="AWV103" s="1"/>
      <c r="AWW103" s="1"/>
      <c r="AWX103" s="1"/>
      <c r="AWY103" s="1"/>
      <c r="AWZ103" s="1"/>
      <c r="AXA103" s="1"/>
      <c r="AXB103" s="1"/>
      <c r="AXC103" s="1"/>
      <c r="AXD103" s="1"/>
      <c r="AXE103" s="1"/>
      <c r="AXF103" s="1"/>
      <c r="AXG103" s="1"/>
      <c r="AXH103" s="1"/>
      <c r="AXI103" s="1"/>
      <c r="AXJ103" s="1"/>
      <c r="AXK103" s="1"/>
      <c r="AXL103" s="1"/>
      <c r="AXM103" s="1"/>
      <c r="AXN103" s="1"/>
      <c r="AXO103" s="1"/>
      <c r="AXP103" s="1"/>
      <c r="AXQ103" s="1"/>
      <c r="AXR103" s="1"/>
      <c r="AXS103" s="1"/>
      <c r="AXT103" s="1"/>
      <c r="AXU103" s="1"/>
      <c r="AXV103" s="1"/>
      <c r="AXW103" s="1"/>
      <c r="AXX103" s="1"/>
      <c r="AXY103" s="1"/>
      <c r="AXZ103" s="1"/>
      <c r="AYA103" s="1"/>
      <c r="AYB103" s="1"/>
      <c r="AYC103" s="1"/>
      <c r="AYD103" s="1"/>
      <c r="AYE103" s="1"/>
      <c r="AYF103" s="1"/>
      <c r="AYG103" s="1"/>
      <c r="AYH103" s="1"/>
      <c r="AYI103" s="1"/>
      <c r="AYJ103" s="1"/>
      <c r="AYK103" s="1"/>
      <c r="AYL103" s="1"/>
      <c r="AYM103" s="1"/>
      <c r="AYN103" s="1"/>
      <c r="AYO103" s="1"/>
      <c r="AYP103" s="1"/>
      <c r="AYQ103" s="1"/>
      <c r="AYR103" s="1"/>
      <c r="AYS103" s="1"/>
      <c r="AYT103" s="1"/>
      <c r="AYU103" s="1"/>
      <c r="AYV103" s="1"/>
      <c r="AYW103" s="1"/>
      <c r="AYX103" s="1"/>
      <c r="AYY103" s="1"/>
      <c r="AYZ103" s="1"/>
      <c r="AZA103" s="1"/>
      <c r="AZB103" s="1"/>
      <c r="AZC103" s="1"/>
      <c r="AZD103" s="1"/>
      <c r="AZE103" s="1"/>
      <c r="AZF103" s="1"/>
      <c r="AZG103" s="1"/>
      <c r="AZH103" s="1"/>
      <c r="AZI103" s="1"/>
      <c r="AZJ103" s="1"/>
      <c r="AZK103" s="1"/>
      <c r="AZL103" s="1"/>
      <c r="AZM103" s="1"/>
      <c r="AZN103" s="1"/>
      <c r="AZO103" s="1"/>
      <c r="AZP103" s="1"/>
      <c r="AZQ103" s="1"/>
      <c r="AZR103" s="1"/>
      <c r="AZS103" s="1"/>
      <c r="AZT103" s="1"/>
      <c r="AZU103" s="1"/>
      <c r="AZV103" s="1"/>
      <c r="AZW103" s="1"/>
      <c r="AZX103" s="1"/>
      <c r="AZY103" s="1"/>
      <c r="AZZ103" s="1"/>
      <c r="BAA103" s="1"/>
      <c r="BAB103" s="1"/>
      <c r="BAC103" s="1"/>
      <c r="BAD103" s="1"/>
      <c r="BAE103" s="1"/>
      <c r="BAF103" s="1"/>
      <c r="BAG103" s="1"/>
      <c r="BAH103" s="1"/>
      <c r="BAI103" s="1"/>
      <c r="BAJ103" s="1"/>
      <c r="BAK103" s="1"/>
      <c r="BAL103" s="1"/>
      <c r="BAM103" s="1"/>
      <c r="BAN103" s="1"/>
      <c r="BAO103" s="1"/>
      <c r="BAP103" s="1"/>
      <c r="BAQ103" s="1"/>
      <c r="BAR103" s="1"/>
      <c r="BAS103" s="1"/>
      <c r="BAT103" s="1"/>
      <c r="BAU103" s="1"/>
      <c r="BAV103" s="1"/>
      <c r="BAW103" s="1"/>
      <c r="BAX103" s="1"/>
      <c r="BAY103" s="1"/>
      <c r="BAZ103" s="1"/>
      <c r="BBA103" s="1"/>
      <c r="BBB103" s="1"/>
      <c r="BBC103" s="1"/>
      <c r="BBD103" s="1"/>
      <c r="BBE103" s="1"/>
      <c r="BBF103" s="1"/>
      <c r="BBG103" s="1"/>
      <c r="BBH103" s="1"/>
      <c r="BBI103" s="1"/>
      <c r="BBJ103" s="1"/>
      <c r="BBK103" s="1"/>
      <c r="BBL103" s="1"/>
      <c r="BBM103" s="1"/>
      <c r="BBN103" s="1"/>
      <c r="BBO103" s="1"/>
      <c r="BBP103" s="1"/>
      <c r="BBQ103" s="1"/>
      <c r="BBR103" s="1"/>
      <c r="BBS103" s="1"/>
      <c r="BBT103" s="1"/>
      <c r="BBU103" s="1"/>
      <c r="BBV103" s="1"/>
      <c r="BBW103" s="1"/>
      <c r="BBX103" s="1"/>
      <c r="BBY103" s="1"/>
      <c r="BBZ103" s="1"/>
      <c r="BCA103" s="1"/>
      <c r="BCB103" s="1"/>
      <c r="BCC103" s="1"/>
      <c r="BCD103" s="1"/>
      <c r="BCE103" s="1"/>
      <c r="BCF103" s="1"/>
      <c r="BCG103" s="1"/>
      <c r="BCH103" s="1"/>
      <c r="BCI103" s="1"/>
      <c r="BCJ103" s="1"/>
      <c r="BCK103" s="1"/>
      <c r="BCL103" s="1"/>
      <c r="BCM103" s="1"/>
      <c r="BCN103" s="1"/>
      <c r="BCO103" s="1"/>
      <c r="BCP103" s="1"/>
      <c r="BCQ103" s="1"/>
      <c r="BCR103" s="1"/>
      <c r="BCS103" s="1"/>
      <c r="BCT103" s="1"/>
      <c r="BCU103" s="1"/>
      <c r="BCV103" s="1"/>
      <c r="BCW103" s="1"/>
      <c r="BCX103" s="1"/>
      <c r="BCY103" s="1"/>
      <c r="BCZ103" s="1"/>
      <c r="BDA103" s="1"/>
      <c r="BDB103" s="1"/>
      <c r="BDC103" s="1"/>
      <c r="BDD103" s="1"/>
      <c r="BDE103" s="1"/>
      <c r="BDF103" s="1"/>
      <c r="BDG103" s="1"/>
      <c r="BDH103" s="1"/>
      <c r="BDI103" s="1"/>
      <c r="BDJ103" s="1"/>
      <c r="BDK103" s="1"/>
      <c r="BDL103" s="1"/>
      <c r="BDM103" s="1"/>
      <c r="BDN103" s="1"/>
      <c r="BDO103" s="1"/>
      <c r="BDP103" s="1"/>
      <c r="BDQ103" s="1"/>
      <c r="BDR103" s="1"/>
      <c r="BDS103" s="1"/>
      <c r="BDT103" s="1"/>
      <c r="BDU103" s="1"/>
      <c r="BDV103" s="1"/>
      <c r="BDW103" s="1"/>
      <c r="BDX103" s="1"/>
      <c r="BDY103" s="1"/>
      <c r="BDZ103" s="1"/>
      <c r="BEA103" s="1"/>
      <c r="BEB103" s="1"/>
      <c r="BEC103" s="1"/>
      <c r="BED103" s="1"/>
      <c r="BEE103" s="1"/>
      <c r="BEF103" s="1"/>
      <c r="BEG103" s="1"/>
      <c r="BEH103" s="1"/>
      <c r="BEI103" s="1"/>
      <c r="BEJ103" s="1"/>
      <c r="BEK103" s="1"/>
      <c r="BEL103" s="1"/>
      <c r="BEM103" s="1"/>
      <c r="BEN103" s="1"/>
      <c r="BEO103" s="1"/>
      <c r="BEP103" s="1"/>
      <c r="BEQ103" s="1"/>
      <c r="BER103" s="1"/>
      <c r="BES103" s="1"/>
      <c r="BET103" s="1"/>
      <c r="BEU103" s="1"/>
      <c r="BEV103" s="1"/>
      <c r="BEW103" s="1"/>
      <c r="BEX103" s="1"/>
      <c r="BEY103" s="1"/>
      <c r="BEZ103" s="1"/>
      <c r="BFA103" s="1"/>
      <c r="BFB103" s="1"/>
      <c r="BFC103" s="1"/>
      <c r="BFD103" s="1"/>
      <c r="BFE103" s="1"/>
      <c r="BFF103" s="1"/>
      <c r="BFG103" s="1"/>
      <c r="BFH103" s="1"/>
      <c r="BFI103" s="1"/>
      <c r="BFJ103" s="1"/>
      <c r="BFK103" s="1"/>
      <c r="BFL103" s="1"/>
      <c r="BFM103" s="1"/>
      <c r="BFN103" s="1"/>
      <c r="BFO103" s="1"/>
      <c r="BFP103" s="1"/>
      <c r="BFQ103" s="1"/>
      <c r="BFR103" s="1"/>
      <c r="BFS103" s="1"/>
      <c r="BFT103" s="1"/>
      <c r="BFU103" s="1"/>
      <c r="BFV103" s="1"/>
      <c r="BFW103" s="1"/>
      <c r="BFX103" s="1"/>
      <c r="BFY103" s="1"/>
      <c r="BFZ103" s="1"/>
      <c r="BGA103" s="1"/>
      <c r="BGB103" s="1"/>
      <c r="BGC103" s="1"/>
      <c r="BGD103" s="1"/>
      <c r="BGE103" s="1"/>
      <c r="BGF103" s="1"/>
      <c r="BGG103" s="1"/>
      <c r="BGH103" s="1"/>
      <c r="BGI103" s="1"/>
      <c r="BGJ103" s="1"/>
      <c r="BGK103" s="1"/>
      <c r="BGL103" s="1"/>
      <c r="BGM103" s="1"/>
      <c r="BGN103" s="1"/>
      <c r="BGO103" s="1"/>
      <c r="BGP103" s="1"/>
      <c r="BGQ103" s="1"/>
      <c r="BGR103" s="1"/>
      <c r="BGS103" s="1"/>
      <c r="BGT103" s="1"/>
      <c r="BGU103" s="1"/>
      <c r="BGV103" s="1"/>
      <c r="BGW103" s="1"/>
      <c r="BGX103" s="1"/>
      <c r="BGY103" s="1"/>
      <c r="BGZ103" s="1"/>
      <c r="BHA103" s="1"/>
      <c r="BHB103" s="1"/>
      <c r="BHC103" s="1"/>
      <c r="BHD103" s="1"/>
      <c r="BHE103" s="1"/>
      <c r="BHF103" s="1"/>
      <c r="BHG103" s="1"/>
      <c r="BHH103" s="1"/>
      <c r="BHI103" s="1"/>
      <c r="BHJ103" s="1"/>
      <c r="BHK103" s="1"/>
      <c r="BHL103" s="1"/>
      <c r="BHM103" s="1"/>
      <c r="BHN103" s="1"/>
      <c r="BHO103" s="1"/>
      <c r="BHP103" s="1"/>
    </row>
    <row r="104" spans="1:1576" s="106" customFormat="1">
      <c r="A104" s="15"/>
      <c r="B104" s="15"/>
      <c r="C104" s="6"/>
      <c r="D104" s="6"/>
      <c r="E104" s="15"/>
      <c r="F104" s="15"/>
      <c r="G104" s="9"/>
      <c r="H104" s="15"/>
      <c r="I104" s="15"/>
      <c r="J104" s="15"/>
      <c r="K104" s="15"/>
      <c r="L104" s="15"/>
      <c r="M104" s="31"/>
      <c r="N104" s="23"/>
      <c r="O104" s="31"/>
      <c r="P104" s="15"/>
      <c r="Q104" s="15"/>
      <c r="R104" s="15"/>
      <c r="S104" s="35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  <c r="AAD104" s="1"/>
      <c r="AAE104" s="1"/>
      <c r="AAF104" s="1"/>
      <c r="AAG104" s="1"/>
      <c r="AAH104" s="1"/>
      <c r="AAI104" s="1"/>
      <c r="AAJ104" s="1"/>
      <c r="AAK104" s="1"/>
      <c r="AAL104" s="1"/>
      <c r="AAM104" s="1"/>
      <c r="AAN104" s="1"/>
      <c r="AAO104" s="1"/>
      <c r="AAP104" s="1"/>
      <c r="AAQ104" s="1"/>
      <c r="AAR104" s="1"/>
      <c r="AAS104" s="1"/>
      <c r="AAT104" s="1"/>
      <c r="AAU104" s="1"/>
      <c r="AAV104" s="1"/>
      <c r="AAW104" s="1"/>
      <c r="AAX104" s="1"/>
      <c r="AAY104" s="1"/>
      <c r="AAZ104" s="1"/>
      <c r="ABA104" s="1"/>
      <c r="ABB104" s="1"/>
      <c r="ABC104" s="1"/>
      <c r="ABD104" s="1"/>
      <c r="ABE104" s="1"/>
      <c r="ABF104" s="1"/>
      <c r="ABG104" s="1"/>
      <c r="ABH104" s="1"/>
      <c r="ABI104" s="1"/>
      <c r="ABJ104" s="1"/>
      <c r="ABK104" s="1"/>
      <c r="ABL104" s="1"/>
      <c r="ABM104" s="1"/>
      <c r="ABN104" s="1"/>
      <c r="ABO104" s="1"/>
      <c r="ABP104" s="1"/>
      <c r="ABQ104" s="1"/>
      <c r="ABR104" s="1"/>
      <c r="ABS104" s="1"/>
      <c r="ABT104" s="1"/>
      <c r="ABU104" s="1"/>
      <c r="ABV104" s="1"/>
      <c r="ABW104" s="1"/>
      <c r="ABX104" s="1"/>
      <c r="ABY104" s="1"/>
      <c r="ABZ104" s="1"/>
      <c r="ACA104" s="1"/>
      <c r="ACB104" s="1"/>
      <c r="ACC104" s="1"/>
      <c r="ACD104" s="1"/>
      <c r="ACE104" s="1"/>
      <c r="ACF104" s="1"/>
      <c r="ACG104" s="1"/>
      <c r="ACH104" s="1"/>
      <c r="ACI104" s="1"/>
      <c r="ACJ104" s="1"/>
      <c r="ACK104" s="1"/>
      <c r="ACL104" s="1"/>
      <c r="ACM104" s="1"/>
      <c r="ACN104" s="1"/>
      <c r="ACO104" s="1"/>
      <c r="ACP104" s="1"/>
      <c r="ACQ104" s="1"/>
      <c r="ACR104" s="1"/>
      <c r="ACS104" s="1"/>
      <c r="ACT104" s="1"/>
      <c r="ACU104" s="1"/>
      <c r="ACV104" s="1"/>
      <c r="ACW104" s="1"/>
      <c r="ACX104" s="1"/>
      <c r="ACY104" s="1"/>
      <c r="ACZ104" s="1"/>
      <c r="ADA104" s="1"/>
      <c r="ADB104" s="1"/>
      <c r="ADC104" s="1"/>
      <c r="ADD104" s="1"/>
      <c r="ADE104" s="1"/>
      <c r="ADF104" s="1"/>
      <c r="ADG104" s="1"/>
      <c r="ADH104" s="1"/>
      <c r="ADI104" s="1"/>
      <c r="ADJ104" s="1"/>
      <c r="ADK104" s="1"/>
      <c r="ADL104" s="1"/>
      <c r="ADM104" s="1"/>
      <c r="ADN104" s="1"/>
      <c r="ADO104" s="1"/>
      <c r="ADP104" s="1"/>
      <c r="ADQ104" s="1"/>
      <c r="ADR104" s="1"/>
      <c r="ADS104" s="1"/>
      <c r="ADT104" s="1"/>
      <c r="ADU104" s="1"/>
      <c r="ADV104" s="1"/>
      <c r="ADW104" s="1"/>
      <c r="ADX104" s="1"/>
      <c r="ADY104" s="1"/>
      <c r="ADZ104" s="1"/>
      <c r="AEA104" s="1"/>
      <c r="AEB104" s="1"/>
      <c r="AEC104" s="1"/>
      <c r="AED104" s="1"/>
      <c r="AEE104" s="1"/>
      <c r="AEF104" s="1"/>
      <c r="AEG104" s="1"/>
      <c r="AEH104" s="1"/>
      <c r="AEI104" s="1"/>
      <c r="AEJ104" s="1"/>
      <c r="AEK104" s="1"/>
      <c r="AEL104" s="1"/>
      <c r="AEM104" s="1"/>
      <c r="AEN104" s="1"/>
      <c r="AEO104" s="1"/>
      <c r="AEP104" s="1"/>
      <c r="AEQ104" s="1"/>
      <c r="AER104" s="1"/>
      <c r="AES104" s="1"/>
      <c r="AET104" s="1"/>
      <c r="AEU104" s="1"/>
      <c r="AEV104" s="1"/>
      <c r="AEW104" s="1"/>
      <c r="AEX104" s="1"/>
      <c r="AEY104" s="1"/>
      <c r="AEZ104" s="1"/>
      <c r="AFA104" s="1"/>
      <c r="AFB104" s="1"/>
      <c r="AFC104" s="1"/>
      <c r="AFD104" s="1"/>
      <c r="AFE104" s="1"/>
      <c r="AFF104" s="1"/>
      <c r="AFG104" s="1"/>
      <c r="AFH104" s="1"/>
      <c r="AFI104" s="1"/>
      <c r="AFJ104" s="1"/>
      <c r="AFK104" s="1"/>
      <c r="AFL104" s="1"/>
      <c r="AFM104" s="1"/>
      <c r="AFN104" s="1"/>
      <c r="AFO104" s="1"/>
      <c r="AFP104" s="1"/>
      <c r="AFQ104" s="1"/>
      <c r="AFR104" s="1"/>
      <c r="AFS104" s="1"/>
      <c r="AFT104" s="1"/>
      <c r="AFU104" s="1"/>
      <c r="AFV104" s="1"/>
      <c r="AFW104" s="1"/>
      <c r="AFX104" s="1"/>
      <c r="AFY104" s="1"/>
      <c r="AFZ104" s="1"/>
      <c r="AGA104" s="1"/>
      <c r="AGB104" s="1"/>
      <c r="AGC104" s="1"/>
      <c r="AGD104" s="1"/>
      <c r="AGE104" s="1"/>
      <c r="AGF104" s="1"/>
      <c r="AGG104" s="1"/>
      <c r="AGH104" s="1"/>
      <c r="AGI104" s="1"/>
      <c r="AGJ104" s="1"/>
      <c r="AGK104" s="1"/>
      <c r="AGL104" s="1"/>
      <c r="AGM104" s="1"/>
      <c r="AGN104" s="1"/>
      <c r="AGO104" s="1"/>
      <c r="AGP104" s="1"/>
      <c r="AGQ104" s="1"/>
      <c r="AGR104" s="1"/>
      <c r="AGS104" s="1"/>
      <c r="AGT104" s="1"/>
      <c r="AGU104" s="1"/>
      <c r="AGV104" s="1"/>
      <c r="AGW104" s="1"/>
      <c r="AGX104" s="1"/>
      <c r="AGY104" s="1"/>
      <c r="AGZ104" s="1"/>
      <c r="AHA104" s="1"/>
      <c r="AHB104" s="1"/>
      <c r="AHC104" s="1"/>
      <c r="AHD104" s="1"/>
      <c r="AHE104" s="1"/>
      <c r="AHF104" s="1"/>
      <c r="AHG104" s="1"/>
      <c r="AHH104" s="1"/>
      <c r="AHI104" s="1"/>
      <c r="AHJ104" s="1"/>
      <c r="AHK104" s="1"/>
      <c r="AHL104" s="1"/>
      <c r="AHM104" s="1"/>
      <c r="AHN104" s="1"/>
      <c r="AHO104" s="1"/>
      <c r="AHP104" s="1"/>
      <c r="AHQ104" s="1"/>
      <c r="AHR104" s="1"/>
      <c r="AHS104" s="1"/>
      <c r="AHT104" s="1"/>
      <c r="AHU104" s="1"/>
      <c r="AHV104" s="1"/>
      <c r="AHW104" s="1"/>
      <c r="AHX104" s="1"/>
      <c r="AHY104" s="1"/>
      <c r="AHZ104" s="1"/>
      <c r="AIA104" s="1"/>
      <c r="AIB104" s="1"/>
      <c r="AIC104" s="1"/>
      <c r="AID104" s="1"/>
      <c r="AIE104" s="1"/>
      <c r="AIF104" s="1"/>
      <c r="AIG104" s="1"/>
      <c r="AIH104" s="1"/>
      <c r="AII104" s="1"/>
      <c r="AIJ104" s="1"/>
      <c r="AIK104" s="1"/>
      <c r="AIL104" s="1"/>
      <c r="AIM104" s="1"/>
      <c r="AIN104" s="1"/>
      <c r="AIO104" s="1"/>
      <c r="AIP104" s="1"/>
      <c r="AIQ104" s="1"/>
      <c r="AIR104" s="1"/>
      <c r="AIS104" s="1"/>
      <c r="AIT104" s="1"/>
      <c r="AIU104" s="1"/>
      <c r="AIV104" s="1"/>
      <c r="AIW104" s="1"/>
      <c r="AIX104" s="1"/>
      <c r="AIY104" s="1"/>
      <c r="AIZ104" s="1"/>
      <c r="AJA104" s="1"/>
      <c r="AJB104" s="1"/>
      <c r="AJC104" s="1"/>
      <c r="AJD104" s="1"/>
      <c r="AJE104" s="1"/>
      <c r="AJF104" s="1"/>
      <c r="AJG104" s="1"/>
      <c r="AJH104" s="1"/>
      <c r="AJI104" s="1"/>
      <c r="AJJ104" s="1"/>
      <c r="AJK104" s="1"/>
      <c r="AJL104" s="1"/>
      <c r="AJM104" s="1"/>
      <c r="AJN104" s="1"/>
      <c r="AJO104" s="1"/>
      <c r="AJP104" s="1"/>
      <c r="AJQ104" s="1"/>
      <c r="AJR104" s="1"/>
      <c r="AJS104" s="1"/>
      <c r="AJT104" s="1"/>
      <c r="AJU104" s="1"/>
      <c r="AJV104" s="1"/>
      <c r="AJW104" s="1"/>
      <c r="AJX104" s="1"/>
      <c r="AJY104" s="1"/>
      <c r="AJZ104" s="1"/>
      <c r="AKA104" s="1"/>
      <c r="AKB104" s="1"/>
      <c r="AKC104" s="1"/>
      <c r="AKD104" s="1"/>
      <c r="AKE104" s="1"/>
      <c r="AKF104" s="1"/>
      <c r="AKG104" s="1"/>
      <c r="AKH104" s="1"/>
      <c r="AKI104" s="1"/>
      <c r="AKJ104" s="1"/>
      <c r="AKK104" s="1"/>
      <c r="AKL104" s="1"/>
      <c r="AKM104" s="1"/>
      <c r="AKN104" s="1"/>
      <c r="AKO104" s="1"/>
      <c r="AKP104" s="1"/>
      <c r="AKQ104" s="1"/>
      <c r="AKR104" s="1"/>
      <c r="AKS104" s="1"/>
      <c r="AKT104" s="1"/>
      <c r="AKU104" s="1"/>
      <c r="AKV104" s="1"/>
      <c r="AKW104" s="1"/>
      <c r="AKX104" s="1"/>
      <c r="AKY104" s="1"/>
      <c r="AKZ104" s="1"/>
      <c r="ALA104" s="1"/>
      <c r="ALB104" s="1"/>
      <c r="ALC104" s="1"/>
      <c r="ALD104" s="1"/>
      <c r="ALE104" s="1"/>
      <c r="ALF104" s="1"/>
      <c r="ALG104" s="1"/>
      <c r="ALH104" s="1"/>
      <c r="ALI104" s="1"/>
      <c r="ALJ104" s="1"/>
      <c r="ALK104" s="1"/>
      <c r="ALL104" s="1"/>
      <c r="ALM104" s="1"/>
      <c r="ALN104" s="1"/>
      <c r="ALO104" s="1"/>
      <c r="ALP104" s="1"/>
      <c r="ALQ104" s="1"/>
      <c r="ALR104" s="1"/>
      <c r="ALS104" s="1"/>
      <c r="ALT104" s="1"/>
      <c r="ALU104" s="1"/>
      <c r="ALV104" s="1"/>
      <c r="ALW104" s="1"/>
      <c r="ALX104" s="1"/>
      <c r="ALY104" s="1"/>
      <c r="ALZ104" s="1"/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AML104" s="1"/>
      <c r="AMM104" s="1"/>
      <c r="AMN104" s="1"/>
      <c r="AMO104" s="1"/>
      <c r="AMP104" s="1"/>
      <c r="AMQ104" s="1"/>
      <c r="AMR104" s="1"/>
      <c r="AMS104" s="1"/>
      <c r="AMT104" s="1"/>
      <c r="AMU104" s="1"/>
      <c r="AMV104" s="1"/>
      <c r="AMW104" s="1"/>
      <c r="AMX104" s="1"/>
      <c r="AMY104" s="1"/>
      <c r="AMZ104" s="1"/>
      <c r="ANA104" s="1"/>
      <c r="ANB104" s="1"/>
      <c r="ANC104" s="1"/>
      <c r="AND104" s="1"/>
      <c r="ANE104" s="1"/>
      <c r="ANF104" s="1"/>
      <c r="ANG104" s="1"/>
      <c r="ANH104" s="1"/>
      <c r="ANI104" s="1"/>
      <c r="ANJ104" s="1"/>
      <c r="ANK104" s="1"/>
      <c r="ANL104" s="1"/>
      <c r="ANM104" s="1"/>
      <c r="ANN104" s="1"/>
      <c r="ANO104" s="1"/>
      <c r="ANP104" s="1"/>
      <c r="ANQ104" s="1"/>
      <c r="ANR104" s="1"/>
      <c r="ANS104" s="1"/>
      <c r="ANT104" s="1"/>
      <c r="ANU104" s="1"/>
      <c r="ANV104" s="1"/>
      <c r="ANW104" s="1"/>
      <c r="ANX104" s="1"/>
      <c r="ANY104" s="1"/>
      <c r="ANZ104" s="1"/>
      <c r="AOA104" s="1"/>
      <c r="AOB104" s="1"/>
      <c r="AOC104" s="1"/>
      <c r="AOD104" s="1"/>
      <c r="AOE104" s="1"/>
      <c r="AOF104" s="1"/>
      <c r="AOG104" s="1"/>
      <c r="AOH104" s="1"/>
      <c r="AOI104" s="1"/>
      <c r="AOJ104" s="1"/>
      <c r="AOK104" s="1"/>
      <c r="AOL104" s="1"/>
      <c r="AOM104" s="1"/>
      <c r="AON104" s="1"/>
      <c r="AOO104" s="1"/>
      <c r="AOP104" s="1"/>
      <c r="AOQ104" s="1"/>
      <c r="AOR104" s="1"/>
      <c r="AOS104" s="1"/>
      <c r="AOT104" s="1"/>
      <c r="AOU104" s="1"/>
      <c r="AOV104" s="1"/>
      <c r="AOW104" s="1"/>
      <c r="AOX104" s="1"/>
      <c r="AOY104" s="1"/>
      <c r="AOZ104" s="1"/>
      <c r="APA104" s="1"/>
      <c r="APB104" s="1"/>
      <c r="APC104" s="1"/>
      <c r="APD104" s="1"/>
      <c r="APE104" s="1"/>
      <c r="APF104" s="1"/>
      <c r="APG104" s="1"/>
      <c r="APH104" s="1"/>
      <c r="API104" s="1"/>
      <c r="APJ104" s="1"/>
      <c r="APK104" s="1"/>
      <c r="APL104" s="1"/>
      <c r="APM104" s="1"/>
      <c r="APN104" s="1"/>
      <c r="APO104" s="1"/>
      <c r="APP104" s="1"/>
      <c r="APQ104" s="1"/>
      <c r="APR104" s="1"/>
      <c r="APS104" s="1"/>
      <c r="APT104" s="1"/>
      <c r="APU104" s="1"/>
      <c r="APV104" s="1"/>
      <c r="APW104" s="1"/>
      <c r="APX104" s="1"/>
      <c r="APY104" s="1"/>
      <c r="APZ104" s="1"/>
      <c r="AQA104" s="1"/>
      <c r="AQB104" s="1"/>
      <c r="AQC104" s="1"/>
      <c r="AQD104" s="1"/>
      <c r="AQE104" s="1"/>
      <c r="AQF104" s="1"/>
      <c r="AQG104" s="1"/>
      <c r="AQH104" s="1"/>
      <c r="AQI104" s="1"/>
      <c r="AQJ104" s="1"/>
      <c r="AQK104" s="1"/>
      <c r="AQL104" s="1"/>
      <c r="AQM104" s="1"/>
      <c r="AQN104" s="1"/>
      <c r="AQO104" s="1"/>
      <c r="AQP104" s="1"/>
      <c r="AQQ104" s="1"/>
      <c r="AQR104" s="1"/>
      <c r="AQS104" s="1"/>
      <c r="AQT104" s="1"/>
      <c r="AQU104" s="1"/>
      <c r="AQV104" s="1"/>
      <c r="AQW104" s="1"/>
      <c r="AQX104" s="1"/>
      <c r="AQY104" s="1"/>
      <c r="AQZ104" s="1"/>
      <c r="ARA104" s="1"/>
      <c r="ARB104" s="1"/>
      <c r="ARC104" s="1"/>
      <c r="ARD104" s="1"/>
      <c r="ARE104" s="1"/>
      <c r="ARF104" s="1"/>
      <c r="ARG104" s="1"/>
      <c r="ARH104" s="1"/>
      <c r="ARI104" s="1"/>
      <c r="ARJ104" s="1"/>
      <c r="ARK104" s="1"/>
      <c r="ARL104" s="1"/>
      <c r="ARM104" s="1"/>
      <c r="ARN104" s="1"/>
      <c r="ARO104" s="1"/>
      <c r="ARP104" s="1"/>
      <c r="ARQ104" s="1"/>
      <c r="ARR104" s="1"/>
      <c r="ARS104" s="1"/>
      <c r="ART104" s="1"/>
      <c r="ARU104" s="1"/>
      <c r="ARV104" s="1"/>
      <c r="ARW104" s="1"/>
      <c r="ARX104" s="1"/>
      <c r="ARY104" s="1"/>
      <c r="ARZ104" s="1"/>
      <c r="ASA104" s="1"/>
      <c r="ASB104" s="1"/>
      <c r="ASC104" s="1"/>
      <c r="ASD104" s="1"/>
      <c r="ASE104" s="1"/>
      <c r="ASF104" s="1"/>
      <c r="ASG104" s="1"/>
      <c r="ASH104" s="1"/>
      <c r="ASI104" s="1"/>
      <c r="ASJ104" s="1"/>
      <c r="ASK104" s="1"/>
      <c r="ASL104" s="1"/>
      <c r="ASM104" s="1"/>
      <c r="ASN104" s="1"/>
      <c r="ASO104" s="1"/>
      <c r="ASP104" s="1"/>
      <c r="ASQ104" s="1"/>
      <c r="ASR104" s="1"/>
      <c r="ASS104" s="1"/>
      <c r="AST104" s="1"/>
      <c r="ASU104" s="1"/>
      <c r="ASV104" s="1"/>
      <c r="ASW104" s="1"/>
      <c r="ASX104" s="1"/>
      <c r="ASY104" s="1"/>
      <c r="ASZ104" s="1"/>
      <c r="ATA104" s="1"/>
      <c r="ATB104" s="1"/>
      <c r="ATC104" s="1"/>
      <c r="ATD104" s="1"/>
      <c r="ATE104" s="1"/>
      <c r="ATF104" s="1"/>
      <c r="ATG104" s="1"/>
      <c r="ATH104" s="1"/>
      <c r="ATI104" s="1"/>
      <c r="ATJ104" s="1"/>
      <c r="ATK104" s="1"/>
      <c r="ATL104" s="1"/>
      <c r="ATM104" s="1"/>
      <c r="ATN104" s="1"/>
      <c r="ATO104" s="1"/>
      <c r="ATP104" s="1"/>
      <c r="ATQ104" s="1"/>
      <c r="ATR104" s="1"/>
      <c r="ATS104" s="1"/>
      <c r="ATT104" s="1"/>
      <c r="ATU104" s="1"/>
      <c r="ATV104" s="1"/>
      <c r="ATW104" s="1"/>
      <c r="ATX104" s="1"/>
      <c r="ATY104" s="1"/>
      <c r="ATZ104" s="1"/>
      <c r="AUA104" s="1"/>
      <c r="AUB104" s="1"/>
      <c r="AUC104" s="1"/>
      <c r="AUD104" s="1"/>
      <c r="AUE104" s="1"/>
      <c r="AUF104" s="1"/>
      <c r="AUG104" s="1"/>
      <c r="AUH104" s="1"/>
      <c r="AUI104" s="1"/>
      <c r="AUJ104" s="1"/>
      <c r="AUK104" s="1"/>
      <c r="AUL104" s="1"/>
      <c r="AUM104" s="1"/>
      <c r="AUN104" s="1"/>
      <c r="AUO104" s="1"/>
      <c r="AUP104" s="1"/>
      <c r="AUQ104" s="1"/>
      <c r="AUR104" s="1"/>
      <c r="AUS104" s="1"/>
      <c r="AUT104" s="1"/>
      <c r="AUU104" s="1"/>
      <c r="AUV104" s="1"/>
      <c r="AUW104" s="1"/>
      <c r="AUX104" s="1"/>
      <c r="AUY104" s="1"/>
      <c r="AUZ104" s="1"/>
      <c r="AVA104" s="1"/>
      <c r="AVB104" s="1"/>
      <c r="AVC104" s="1"/>
      <c r="AVD104" s="1"/>
      <c r="AVE104" s="1"/>
      <c r="AVF104" s="1"/>
      <c r="AVG104" s="1"/>
      <c r="AVH104" s="1"/>
      <c r="AVI104" s="1"/>
      <c r="AVJ104" s="1"/>
      <c r="AVK104" s="1"/>
      <c r="AVL104" s="1"/>
      <c r="AVM104" s="1"/>
      <c r="AVN104" s="1"/>
      <c r="AVO104" s="1"/>
      <c r="AVP104" s="1"/>
      <c r="AVQ104" s="1"/>
      <c r="AVR104" s="1"/>
      <c r="AVS104" s="1"/>
      <c r="AVT104" s="1"/>
      <c r="AVU104" s="1"/>
      <c r="AVV104" s="1"/>
      <c r="AVW104" s="1"/>
      <c r="AVX104" s="1"/>
      <c r="AVY104" s="1"/>
      <c r="AVZ104" s="1"/>
      <c r="AWA104" s="1"/>
      <c r="AWB104" s="1"/>
      <c r="AWC104" s="1"/>
      <c r="AWD104" s="1"/>
      <c r="AWE104" s="1"/>
      <c r="AWF104" s="1"/>
      <c r="AWG104" s="1"/>
      <c r="AWH104" s="1"/>
      <c r="AWI104" s="1"/>
      <c r="AWJ104" s="1"/>
      <c r="AWK104" s="1"/>
      <c r="AWL104" s="1"/>
      <c r="AWM104" s="1"/>
      <c r="AWN104" s="1"/>
      <c r="AWO104" s="1"/>
      <c r="AWP104" s="1"/>
      <c r="AWQ104" s="1"/>
      <c r="AWR104" s="1"/>
      <c r="AWS104" s="1"/>
      <c r="AWT104" s="1"/>
      <c r="AWU104" s="1"/>
      <c r="AWV104" s="1"/>
      <c r="AWW104" s="1"/>
      <c r="AWX104" s="1"/>
      <c r="AWY104" s="1"/>
      <c r="AWZ104" s="1"/>
      <c r="AXA104" s="1"/>
      <c r="AXB104" s="1"/>
      <c r="AXC104" s="1"/>
      <c r="AXD104" s="1"/>
      <c r="AXE104" s="1"/>
      <c r="AXF104" s="1"/>
      <c r="AXG104" s="1"/>
      <c r="AXH104" s="1"/>
      <c r="AXI104" s="1"/>
      <c r="AXJ104" s="1"/>
      <c r="AXK104" s="1"/>
      <c r="AXL104" s="1"/>
      <c r="AXM104" s="1"/>
      <c r="AXN104" s="1"/>
      <c r="AXO104" s="1"/>
      <c r="AXP104" s="1"/>
      <c r="AXQ104" s="1"/>
      <c r="AXR104" s="1"/>
      <c r="AXS104" s="1"/>
      <c r="AXT104" s="1"/>
      <c r="AXU104" s="1"/>
      <c r="AXV104" s="1"/>
      <c r="AXW104" s="1"/>
      <c r="AXX104" s="1"/>
      <c r="AXY104" s="1"/>
      <c r="AXZ104" s="1"/>
      <c r="AYA104" s="1"/>
      <c r="AYB104" s="1"/>
      <c r="AYC104" s="1"/>
      <c r="AYD104" s="1"/>
      <c r="AYE104" s="1"/>
      <c r="AYF104" s="1"/>
      <c r="AYG104" s="1"/>
      <c r="AYH104" s="1"/>
      <c r="AYI104" s="1"/>
      <c r="AYJ104" s="1"/>
      <c r="AYK104" s="1"/>
      <c r="AYL104" s="1"/>
      <c r="AYM104" s="1"/>
      <c r="AYN104" s="1"/>
      <c r="AYO104" s="1"/>
      <c r="AYP104" s="1"/>
      <c r="AYQ104" s="1"/>
      <c r="AYR104" s="1"/>
      <c r="AYS104" s="1"/>
      <c r="AYT104" s="1"/>
      <c r="AYU104" s="1"/>
      <c r="AYV104" s="1"/>
      <c r="AYW104" s="1"/>
      <c r="AYX104" s="1"/>
      <c r="AYY104" s="1"/>
      <c r="AYZ104" s="1"/>
      <c r="AZA104" s="1"/>
      <c r="AZB104" s="1"/>
      <c r="AZC104" s="1"/>
      <c r="AZD104" s="1"/>
      <c r="AZE104" s="1"/>
      <c r="AZF104" s="1"/>
      <c r="AZG104" s="1"/>
      <c r="AZH104" s="1"/>
      <c r="AZI104" s="1"/>
      <c r="AZJ104" s="1"/>
      <c r="AZK104" s="1"/>
      <c r="AZL104" s="1"/>
      <c r="AZM104" s="1"/>
      <c r="AZN104" s="1"/>
      <c r="AZO104" s="1"/>
      <c r="AZP104" s="1"/>
      <c r="AZQ104" s="1"/>
      <c r="AZR104" s="1"/>
      <c r="AZS104" s="1"/>
      <c r="AZT104" s="1"/>
      <c r="AZU104" s="1"/>
      <c r="AZV104" s="1"/>
      <c r="AZW104" s="1"/>
      <c r="AZX104" s="1"/>
      <c r="AZY104" s="1"/>
      <c r="AZZ104" s="1"/>
      <c r="BAA104" s="1"/>
      <c r="BAB104" s="1"/>
      <c r="BAC104" s="1"/>
      <c r="BAD104" s="1"/>
      <c r="BAE104" s="1"/>
      <c r="BAF104" s="1"/>
      <c r="BAG104" s="1"/>
      <c r="BAH104" s="1"/>
      <c r="BAI104" s="1"/>
      <c r="BAJ104" s="1"/>
      <c r="BAK104" s="1"/>
      <c r="BAL104" s="1"/>
      <c r="BAM104" s="1"/>
      <c r="BAN104" s="1"/>
      <c r="BAO104" s="1"/>
      <c r="BAP104" s="1"/>
      <c r="BAQ104" s="1"/>
      <c r="BAR104" s="1"/>
      <c r="BAS104" s="1"/>
      <c r="BAT104" s="1"/>
      <c r="BAU104" s="1"/>
      <c r="BAV104" s="1"/>
      <c r="BAW104" s="1"/>
      <c r="BAX104" s="1"/>
      <c r="BAY104" s="1"/>
      <c r="BAZ104" s="1"/>
      <c r="BBA104" s="1"/>
      <c r="BBB104" s="1"/>
      <c r="BBC104" s="1"/>
      <c r="BBD104" s="1"/>
      <c r="BBE104" s="1"/>
      <c r="BBF104" s="1"/>
      <c r="BBG104" s="1"/>
      <c r="BBH104" s="1"/>
      <c r="BBI104" s="1"/>
      <c r="BBJ104" s="1"/>
      <c r="BBK104" s="1"/>
      <c r="BBL104" s="1"/>
      <c r="BBM104" s="1"/>
      <c r="BBN104" s="1"/>
      <c r="BBO104" s="1"/>
      <c r="BBP104" s="1"/>
      <c r="BBQ104" s="1"/>
      <c r="BBR104" s="1"/>
      <c r="BBS104" s="1"/>
      <c r="BBT104" s="1"/>
      <c r="BBU104" s="1"/>
      <c r="BBV104" s="1"/>
      <c r="BBW104" s="1"/>
      <c r="BBX104" s="1"/>
      <c r="BBY104" s="1"/>
      <c r="BBZ104" s="1"/>
      <c r="BCA104" s="1"/>
      <c r="BCB104" s="1"/>
      <c r="BCC104" s="1"/>
      <c r="BCD104" s="1"/>
      <c r="BCE104" s="1"/>
      <c r="BCF104" s="1"/>
      <c r="BCG104" s="1"/>
      <c r="BCH104" s="1"/>
      <c r="BCI104" s="1"/>
      <c r="BCJ104" s="1"/>
      <c r="BCK104" s="1"/>
      <c r="BCL104" s="1"/>
      <c r="BCM104" s="1"/>
      <c r="BCN104" s="1"/>
      <c r="BCO104" s="1"/>
      <c r="BCP104" s="1"/>
      <c r="BCQ104" s="1"/>
      <c r="BCR104" s="1"/>
      <c r="BCS104" s="1"/>
      <c r="BCT104" s="1"/>
      <c r="BCU104" s="1"/>
      <c r="BCV104" s="1"/>
      <c r="BCW104" s="1"/>
      <c r="BCX104" s="1"/>
      <c r="BCY104" s="1"/>
      <c r="BCZ104" s="1"/>
      <c r="BDA104" s="1"/>
      <c r="BDB104" s="1"/>
      <c r="BDC104" s="1"/>
      <c r="BDD104" s="1"/>
      <c r="BDE104" s="1"/>
      <c r="BDF104" s="1"/>
      <c r="BDG104" s="1"/>
      <c r="BDH104" s="1"/>
      <c r="BDI104" s="1"/>
      <c r="BDJ104" s="1"/>
      <c r="BDK104" s="1"/>
      <c r="BDL104" s="1"/>
      <c r="BDM104" s="1"/>
      <c r="BDN104" s="1"/>
      <c r="BDO104" s="1"/>
      <c r="BDP104" s="1"/>
      <c r="BDQ104" s="1"/>
      <c r="BDR104" s="1"/>
      <c r="BDS104" s="1"/>
      <c r="BDT104" s="1"/>
      <c r="BDU104" s="1"/>
      <c r="BDV104" s="1"/>
      <c r="BDW104" s="1"/>
      <c r="BDX104" s="1"/>
      <c r="BDY104" s="1"/>
      <c r="BDZ104" s="1"/>
      <c r="BEA104" s="1"/>
      <c r="BEB104" s="1"/>
      <c r="BEC104" s="1"/>
      <c r="BED104" s="1"/>
      <c r="BEE104" s="1"/>
      <c r="BEF104" s="1"/>
      <c r="BEG104" s="1"/>
      <c r="BEH104" s="1"/>
      <c r="BEI104" s="1"/>
      <c r="BEJ104" s="1"/>
      <c r="BEK104" s="1"/>
      <c r="BEL104" s="1"/>
      <c r="BEM104" s="1"/>
      <c r="BEN104" s="1"/>
      <c r="BEO104" s="1"/>
      <c r="BEP104" s="1"/>
      <c r="BEQ104" s="1"/>
      <c r="BER104" s="1"/>
      <c r="BES104" s="1"/>
      <c r="BET104" s="1"/>
      <c r="BEU104" s="1"/>
      <c r="BEV104" s="1"/>
      <c r="BEW104" s="1"/>
      <c r="BEX104" s="1"/>
      <c r="BEY104" s="1"/>
      <c r="BEZ104" s="1"/>
      <c r="BFA104" s="1"/>
      <c r="BFB104" s="1"/>
      <c r="BFC104" s="1"/>
      <c r="BFD104" s="1"/>
      <c r="BFE104" s="1"/>
      <c r="BFF104" s="1"/>
      <c r="BFG104" s="1"/>
      <c r="BFH104" s="1"/>
      <c r="BFI104" s="1"/>
      <c r="BFJ104" s="1"/>
      <c r="BFK104" s="1"/>
      <c r="BFL104" s="1"/>
      <c r="BFM104" s="1"/>
      <c r="BFN104" s="1"/>
      <c r="BFO104" s="1"/>
      <c r="BFP104" s="1"/>
      <c r="BFQ104" s="1"/>
      <c r="BFR104" s="1"/>
      <c r="BFS104" s="1"/>
      <c r="BFT104" s="1"/>
      <c r="BFU104" s="1"/>
      <c r="BFV104" s="1"/>
      <c r="BFW104" s="1"/>
      <c r="BFX104" s="1"/>
      <c r="BFY104" s="1"/>
      <c r="BFZ104" s="1"/>
      <c r="BGA104" s="1"/>
      <c r="BGB104" s="1"/>
      <c r="BGC104" s="1"/>
      <c r="BGD104" s="1"/>
      <c r="BGE104" s="1"/>
      <c r="BGF104" s="1"/>
      <c r="BGG104" s="1"/>
      <c r="BGH104" s="1"/>
      <c r="BGI104" s="1"/>
      <c r="BGJ104" s="1"/>
      <c r="BGK104" s="1"/>
      <c r="BGL104" s="1"/>
      <c r="BGM104" s="1"/>
      <c r="BGN104" s="1"/>
      <c r="BGO104" s="1"/>
      <c r="BGP104" s="1"/>
      <c r="BGQ104" s="1"/>
      <c r="BGR104" s="1"/>
      <c r="BGS104" s="1"/>
      <c r="BGT104" s="1"/>
      <c r="BGU104" s="1"/>
      <c r="BGV104" s="1"/>
      <c r="BGW104" s="1"/>
      <c r="BGX104" s="1"/>
      <c r="BGY104" s="1"/>
      <c r="BGZ104" s="1"/>
      <c r="BHA104" s="1"/>
      <c r="BHB104" s="1"/>
      <c r="BHC104" s="1"/>
      <c r="BHD104" s="1"/>
      <c r="BHE104" s="1"/>
      <c r="BHF104" s="1"/>
      <c r="BHG104" s="1"/>
      <c r="BHH104" s="1"/>
      <c r="BHI104" s="1"/>
      <c r="BHJ104" s="1"/>
      <c r="BHK104" s="1"/>
      <c r="BHL104" s="1"/>
      <c r="BHM104" s="1"/>
      <c r="BHN104" s="1"/>
      <c r="BHO104" s="1"/>
      <c r="BHP104" s="1"/>
    </row>
    <row r="105" spans="1:1576" s="106" customFormat="1">
      <c r="A105" s="15"/>
      <c r="B105" s="15"/>
      <c r="C105" s="15"/>
      <c r="D105" s="15"/>
      <c r="E105" s="15"/>
      <c r="F105" s="15"/>
      <c r="G105" s="36"/>
      <c r="H105" s="15"/>
      <c r="I105" s="15"/>
      <c r="J105" s="15"/>
      <c r="K105" s="15"/>
      <c r="L105" s="15"/>
      <c r="M105" s="35"/>
      <c r="N105" s="15"/>
      <c r="O105" s="35"/>
      <c r="P105" s="15"/>
      <c r="Q105" s="35"/>
      <c r="R105" s="15"/>
      <c r="S105" s="35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  <c r="AAD105" s="1"/>
      <c r="AAE105" s="1"/>
      <c r="AAF105" s="1"/>
      <c r="AAG105" s="1"/>
      <c r="AAH105" s="1"/>
      <c r="AAI105" s="1"/>
      <c r="AAJ105" s="1"/>
      <c r="AAK105" s="1"/>
      <c r="AAL105" s="1"/>
      <c r="AAM105" s="1"/>
      <c r="AAN105" s="1"/>
      <c r="AAO105" s="1"/>
      <c r="AAP105" s="1"/>
      <c r="AAQ105" s="1"/>
      <c r="AAR105" s="1"/>
      <c r="AAS105" s="1"/>
      <c r="AAT105" s="1"/>
      <c r="AAU105" s="1"/>
      <c r="AAV105" s="1"/>
      <c r="AAW105" s="1"/>
      <c r="AAX105" s="1"/>
      <c r="AAY105" s="1"/>
      <c r="AAZ105" s="1"/>
      <c r="ABA105" s="1"/>
      <c r="ABB105" s="1"/>
      <c r="ABC105" s="1"/>
      <c r="ABD105" s="1"/>
      <c r="ABE105" s="1"/>
      <c r="ABF105" s="1"/>
      <c r="ABG105" s="1"/>
      <c r="ABH105" s="1"/>
      <c r="ABI105" s="1"/>
      <c r="ABJ105" s="1"/>
      <c r="ABK105" s="1"/>
      <c r="ABL105" s="1"/>
      <c r="ABM105" s="1"/>
      <c r="ABN105" s="1"/>
      <c r="ABO105" s="1"/>
      <c r="ABP105" s="1"/>
      <c r="ABQ105" s="1"/>
      <c r="ABR105" s="1"/>
      <c r="ABS105" s="1"/>
      <c r="ABT105" s="1"/>
      <c r="ABU105" s="1"/>
      <c r="ABV105" s="1"/>
      <c r="ABW105" s="1"/>
      <c r="ABX105" s="1"/>
      <c r="ABY105" s="1"/>
      <c r="ABZ105" s="1"/>
      <c r="ACA105" s="1"/>
      <c r="ACB105" s="1"/>
      <c r="ACC105" s="1"/>
      <c r="ACD105" s="1"/>
      <c r="ACE105" s="1"/>
      <c r="ACF105" s="1"/>
      <c r="ACG105" s="1"/>
      <c r="ACH105" s="1"/>
      <c r="ACI105" s="1"/>
      <c r="ACJ105" s="1"/>
      <c r="ACK105" s="1"/>
      <c r="ACL105" s="1"/>
      <c r="ACM105" s="1"/>
      <c r="ACN105" s="1"/>
      <c r="ACO105" s="1"/>
      <c r="ACP105" s="1"/>
      <c r="ACQ105" s="1"/>
      <c r="ACR105" s="1"/>
      <c r="ACS105" s="1"/>
      <c r="ACT105" s="1"/>
      <c r="ACU105" s="1"/>
      <c r="ACV105" s="1"/>
      <c r="ACW105" s="1"/>
      <c r="ACX105" s="1"/>
      <c r="ACY105" s="1"/>
      <c r="ACZ105" s="1"/>
      <c r="ADA105" s="1"/>
      <c r="ADB105" s="1"/>
      <c r="ADC105" s="1"/>
      <c r="ADD105" s="1"/>
      <c r="ADE105" s="1"/>
      <c r="ADF105" s="1"/>
      <c r="ADG105" s="1"/>
      <c r="ADH105" s="1"/>
      <c r="ADI105" s="1"/>
      <c r="ADJ105" s="1"/>
      <c r="ADK105" s="1"/>
      <c r="ADL105" s="1"/>
      <c r="ADM105" s="1"/>
      <c r="ADN105" s="1"/>
      <c r="ADO105" s="1"/>
      <c r="ADP105" s="1"/>
      <c r="ADQ105" s="1"/>
      <c r="ADR105" s="1"/>
      <c r="ADS105" s="1"/>
      <c r="ADT105" s="1"/>
      <c r="ADU105" s="1"/>
      <c r="ADV105" s="1"/>
      <c r="ADW105" s="1"/>
      <c r="ADX105" s="1"/>
      <c r="ADY105" s="1"/>
      <c r="ADZ105" s="1"/>
      <c r="AEA105" s="1"/>
      <c r="AEB105" s="1"/>
      <c r="AEC105" s="1"/>
      <c r="AED105" s="1"/>
      <c r="AEE105" s="1"/>
      <c r="AEF105" s="1"/>
      <c r="AEG105" s="1"/>
      <c r="AEH105" s="1"/>
      <c r="AEI105" s="1"/>
      <c r="AEJ105" s="1"/>
      <c r="AEK105" s="1"/>
      <c r="AEL105" s="1"/>
      <c r="AEM105" s="1"/>
      <c r="AEN105" s="1"/>
      <c r="AEO105" s="1"/>
      <c r="AEP105" s="1"/>
      <c r="AEQ105" s="1"/>
      <c r="AER105" s="1"/>
      <c r="AES105" s="1"/>
      <c r="AET105" s="1"/>
      <c r="AEU105" s="1"/>
      <c r="AEV105" s="1"/>
      <c r="AEW105" s="1"/>
      <c r="AEX105" s="1"/>
      <c r="AEY105" s="1"/>
      <c r="AEZ105" s="1"/>
      <c r="AFA105" s="1"/>
      <c r="AFB105" s="1"/>
      <c r="AFC105" s="1"/>
      <c r="AFD105" s="1"/>
      <c r="AFE105" s="1"/>
      <c r="AFF105" s="1"/>
      <c r="AFG105" s="1"/>
      <c r="AFH105" s="1"/>
      <c r="AFI105" s="1"/>
      <c r="AFJ105" s="1"/>
      <c r="AFK105" s="1"/>
      <c r="AFL105" s="1"/>
      <c r="AFM105" s="1"/>
      <c r="AFN105" s="1"/>
      <c r="AFO105" s="1"/>
      <c r="AFP105" s="1"/>
      <c r="AFQ105" s="1"/>
      <c r="AFR105" s="1"/>
      <c r="AFS105" s="1"/>
      <c r="AFT105" s="1"/>
      <c r="AFU105" s="1"/>
      <c r="AFV105" s="1"/>
      <c r="AFW105" s="1"/>
      <c r="AFX105" s="1"/>
      <c r="AFY105" s="1"/>
      <c r="AFZ105" s="1"/>
      <c r="AGA105" s="1"/>
      <c r="AGB105" s="1"/>
      <c r="AGC105" s="1"/>
      <c r="AGD105" s="1"/>
      <c r="AGE105" s="1"/>
      <c r="AGF105" s="1"/>
      <c r="AGG105" s="1"/>
      <c r="AGH105" s="1"/>
      <c r="AGI105" s="1"/>
      <c r="AGJ105" s="1"/>
      <c r="AGK105" s="1"/>
      <c r="AGL105" s="1"/>
      <c r="AGM105" s="1"/>
      <c r="AGN105" s="1"/>
      <c r="AGO105" s="1"/>
      <c r="AGP105" s="1"/>
      <c r="AGQ105" s="1"/>
      <c r="AGR105" s="1"/>
      <c r="AGS105" s="1"/>
      <c r="AGT105" s="1"/>
      <c r="AGU105" s="1"/>
      <c r="AGV105" s="1"/>
      <c r="AGW105" s="1"/>
      <c r="AGX105" s="1"/>
      <c r="AGY105" s="1"/>
      <c r="AGZ105" s="1"/>
      <c r="AHA105" s="1"/>
      <c r="AHB105" s="1"/>
      <c r="AHC105" s="1"/>
      <c r="AHD105" s="1"/>
      <c r="AHE105" s="1"/>
      <c r="AHF105" s="1"/>
      <c r="AHG105" s="1"/>
      <c r="AHH105" s="1"/>
      <c r="AHI105" s="1"/>
      <c r="AHJ105" s="1"/>
      <c r="AHK105" s="1"/>
      <c r="AHL105" s="1"/>
      <c r="AHM105" s="1"/>
      <c r="AHN105" s="1"/>
      <c r="AHO105" s="1"/>
      <c r="AHP105" s="1"/>
      <c r="AHQ105" s="1"/>
      <c r="AHR105" s="1"/>
      <c r="AHS105" s="1"/>
      <c r="AHT105" s="1"/>
      <c r="AHU105" s="1"/>
      <c r="AHV105" s="1"/>
      <c r="AHW105" s="1"/>
      <c r="AHX105" s="1"/>
      <c r="AHY105" s="1"/>
      <c r="AHZ105" s="1"/>
      <c r="AIA105" s="1"/>
      <c r="AIB105" s="1"/>
      <c r="AIC105" s="1"/>
      <c r="AID105" s="1"/>
      <c r="AIE105" s="1"/>
      <c r="AIF105" s="1"/>
      <c r="AIG105" s="1"/>
      <c r="AIH105" s="1"/>
      <c r="AII105" s="1"/>
      <c r="AIJ105" s="1"/>
      <c r="AIK105" s="1"/>
      <c r="AIL105" s="1"/>
      <c r="AIM105" s="1"/>
      <c r="AIN105" s="1"/>
      <c r="AIO105" s="1"/>
      <c r="AIP105" s="1"/>
      <c r="AIQ105" s="1"/>
      <c r="AIR105" s="1"/>
      <c r="AIS105" s="1"/>
      <c r="AIT105" s="1"/>
      <c r="AIU105" s="1"/>
      <c r="AIV105" s="1"/>
      <c r="AIW105" s="1"/>
      <c r="AIX105" s="1"/>
      <c r="AIY105" s="1"/>
      <c r="AIZ105" s="1"/>
      <c r="AJA105" s="1"/>
      <c r="AJB105" s="1"/>
      <c r="AJC105" s="1"/>
      <c r="AJD105" s="1"/>
      <c r="AJE105" s="1"/>
      <c r="AJF105" s="1"/>
      <c r="AJG105" s="1"/>
      <c r="AJH105" s="1"/>
      <c r="AJI105" s="1"/>
      <c r="AJJ105" s="1"/>
      <c r="AJK105" s="1"/>
      <c r="AJL105" s="1"/>
      <c r="AJM105" s="1"/>
      <c r="AJN105" s="1"/>
      <c r="AJO105" s="1"/>
      <c r="AJP105" s="1"/>
      <c r="AJQ105" s="1"/>
      <c r="AJR105" s="1"/>
      <c r="AJS105" s="1"/>
      <c r="AJT105" s="1"/>
      <c r="AJU105" s="1"/>
      <c r="AJV105" s="1"/>
      <c r="AJW105" s="1"/>
      <c r="AJX105" s="1"/>
      <c r="AJY105" s="1"/>
      <c r="AJZ105" s="1"/>
      <c r="AKA105" s="1"/>
      <c r="AKB105" s="1"/>
      <c r="AKC105" s="1"/>
      <c r="AKD105" s="1"/>
      <c r="AKE105" s="1"/>
      <c r="AKF105" s="1"/>
      <c r="AKG105" s="1"/>
      <c r="AKH105" s="1"/>
      <c r="AKI105" s="1"/>
      <c r="AKJ105" s="1"/>
      <c r="AKK105" s="1"/>
      <c r="AKL105" s="1"/>
      <c r="AKM105" s="1"/>
      <c r="AKN105" s="1"/>
      <c r="AKO105" s="1"/>
      <c r="AKP105" s="1"/>
      <c r="AKQ105" s="1"/>
      <c r="AKR105" s="1"/>
      <c r="AKS105" s="1"/>
      <c r="AKT105" s="1"/>
      <c r="AKU105" s="1"/>
      <c r="AKV105" s="1"/>
      <c r="AKW105" s="1"/>
      <c r="AKX105" s="1"/>
      <c r="AKY105" s="1"/>
      <c r="AKZ105" s="1"/>
      <c r="ALA105" s="1"/>
      <c r="ALB105" s="1"/>
      <c r="ALC105" s="1"/>
      <c r="ALD105" s="1"/>
      <c r="ALE105" s="1"/>
      <c r="ALF105" s="1"/>
      <c r="ALG105" s="1"/>
      <c r="ALH105" s="1"/>
      <c r="ALI105" s="1"/>
      <c r="ALJ105" s="1"/>
      <c r="ALK105" s="1"/>
      <c r="ALL105" s="1"/>
      <c r="ALM105" s="1"/>
      <c r="ALN105" s="1"/>
      <c r="ALO105" s="1"/>
      <c r="ALP105" s="1"/>
      <c r="ALQ105" s="1"/>
      <c r="ALR105" s="1"/>
      <c r="ALS105" s="1"/>
      <c r="ALT105" s="1"/>
      <c r="ALU105" s="1"/>
      <c r="ALV105" s="1"/>
      <c r="ALW105" s="1"/>
      <c r="ALX105" s="1"/>
      <c r="ALY105" s="1"/>
      <c r="ALZ105" s="1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  <c r="AML105" s="1"/>
      <c r="AMM105" s="1"/>
      <c r="AMN105" s="1"/>
      <c r="AMO105" s="1"/>
      <c r="AMP105" s="1"/>
      <c r="AMQ105" s="1"/>
      <c r="AMR105" s="1"/>
      <c r="AMS105" s="1"/>
      <c r="AMT105" s="1"/>
      <c r="AMU105" s="1"/>
      <c r="AMV105" s="1"/>
      <c r="AMW105" s="1"/>
      <c r="AMX105" s="1"/>
      <c r="AMY105" s="1"/>
      <c r="AMZ105" s="1"/>
      <c r="ANA105" s="1"/>
      <c r="ANB105" s="1"/>
      <c r="ANC105" s="1"/>
      <c r="AND105" s="1"/>
      <c r="ANE105" s="1"/>
      <c r="ANF105" s="1"/>
      <c r="ANG105" s="1"/>
      <c r="ANH105" s="1"/>
      <c r="ANI105" s="1"/>
      <c r="ANJ105" s="1"/>
      <c r="ANK105" s="1"/>
      <c r="ANL105" s="1"/>
      <c r="ANM105" s="1"/>
      <c r="ANN105" s="1"/>
      <c r="ANO105" s="1"/>
      <c r="ANP105" s="1"/>
      <c r="ANQ105" s="1"/>
      <c r="ANR105" s="1"/>
      <c r="ANS105" s="1"/>
      <c r="ANT105" s="1"/>
      <c r="ANU105" s="1"/>
      <c r="ANV105" s="1"/>
      <c r="ANW105" s="1"/>
      <c r="ANX105" s="1"/>
      <c r="ANY105" s="1"/>
      <c r="ANZ105" s="1"/>
      <c r="AOA105" s="1"/>
      <c r="AOB105" s="1"/>
      <c r="AOC105" s="1"/>
      <c r="AOD105" s="1"/>
      <c r="AOE105" s="1"/>
      <c r="AOF105" s="1"/>
      <c r="AOG105" s="1"/>
      <c r="AOH105" s="1"/>
      <c r="AOI105" s="1"/>
      <c r="AOJ105" s="1"/>
      <c r="AOK105" s="1"/>
      <c r="AOL105" s="1"/>
      <c r="AOM105" s="1"/>
      <c r="AON105" s="1"/>
      <c r="AOO105" s="1"/>
      <c r="AOP105" s="1"/>
      <c r="AOQ105" s="1"/>
      <c r="AOR105" s="1"/>
      <c r="AOS105" s="1"/>
      <c r="AOT105" s="1"/>
      <c r="AOU105" s="1"/>
      <c r="AOV105" s="1"/>
      <c r="AOW105" s="1"/>
      <c r="AOX105" s="1"/>
      <c r="AOY105" s="1"/>
      <c r="AOZ105" s="1"/>
      <c r="APA105" s="1"/>
      <c r="APB105" s="1"/>
      <c r="APC105" s="1"/>
      <c r="APD105" s="1"/>
      <c r="APE105" s="1"/>
      <c r="APF105" s="1"/>
      <c r="APG105" s="1"/>
      <c r="APH105" s="1"/>
      <c r="API105" s="1"/>
      <c r="APJ105" s="1"/>
      <c r="APK105" s="1"/>
      <c r="APL105" s="1"/>
      <c r="APM105" s="1"/>
      <c r="APN105" s="1"/>
      <c r="APO105" s="1"/>
      <c r="APP105" s="1"/>
      <c r="APQ105" s="1"/>
      <c r="APR105" s="1"/>
      <c r="APS105" s="1"/>
      <c r="APT105" s="1"/>
      <c r="APU105" s="1"/>
      <c r="APV105" s="1"/>
      <c r="APW105" s="1"/>
      <c r="APX105" s="1"/>
      <c r="APY105" s="1"/>
      <c r="APZ105" s="1"/>
      <c r="AQA105" s="1"/>
      <c r="AQB105" s="1"/>
      <c r="AQC105" s="1"/>
      <c r="AQD105" s="1"/>
      <c r="AQE105" s="1"/>
      <c r="AQF105" s="1"/>
      <c r="AQG105" s="1"/>
      <c r="AQH105" s="1"/>
      <c r="AQI105" s="1"/>
      <c r="AQJ105" s="1"/>
      <c r="AQK105" s="1"/>
      <c r="AQL105" s="1"/>
      <c r="AQM105" s="1"/>
      <c r="AQN105" s="1"/>
      <c r="AQO105" s="1"/>
      <c r="AQP105" s="1"/>
      <c r="AQQ105" s="1"/>
      <c r="AQR105" s="1"/>
      <c r="AQS105" s="1"/>
      <c r="AQT105" s="1"/>
      <c r="AQU105" s="1"/>
      <c r="AQV105" s="1"/>
      <c r="AQW105" s="1"/>
      <c r="AQX105" s="1"/>
      <c r="AQY105" s="1"/>
      <c r="AQZ105" s="1"/>
      <c r="ARA105" s="1"/>
      <c r="ARB105" s="1"/>
      <c r="ARC105" s="1"/>
      <c r="ARD105" s="1"/>
      <c r="ARE105" s="1"/>
      <c r="ARF105" s="1"/>
      <c r="ARG105" s="1"/>
      <c r="ARH105" s="1"/>
      <c r="ARI105" s="1"/>
      <c r="ARJ105" s="1"/>
      <c r="ARK105" s="1"/>
      <c r="ARL105" s="1"/>
      <c r="ARM105" s="1"/>
      <c r="ARN105" s="1"/>
      <c r="ARO105" s="1"/>
      <c r="ARP105" s="1"/>
      <c r="ARQ105" s="1"/>
      <c r="ARR105" s="1"/>
      <c r="ARS105" s="1"/>
      <c r="ART105" s="1"/>
      <c r="ARU105" s="1"/>
      <c r="ARV105" s="1"/>
      <c r="ARW105" s="1"/>
      <c r="ARX105" s="1"/>
      <c r="ARY105" s="1"/>
      <c r="ARZ105" s="1"/>
      <c r="ASA105" s="1"/>
      <c r="ASB105" s="1"/>
      <c r="ASC105" s="1"/>
      <c r="ASD105" s="1"/>
      <c r="ASE105" s="1"/>
      <c r="ASF105" s="1"/>
      <c r="ASG105" s="1"/>
      <c r="ASH105" s="1"/>
      <c r="ASI105" s="1"/>
      <c r="ASJ105" s="1"/>
      <c r="ASK105" s="1"/>
      <c r="ASL105" s="1"/>
      <c r="ASM105" s="1"/>
      <c r="ASN105" s="1"/>
      <c r="ASO105" s="1"/>
      <c r="ASP105" s="1"/>
      <c r="ASQ105" s="1"/>
      <c r="ASR105" s="1"/>
      <c r="ASS105" s="1"/>
      <c r="AST105" s="1"/>
      <c r="ASU105" s="1"/>
      <c r="ASV105" s="1"/>
      <c r="ASW105" s="1"/>
      <c r="ASX105" s="1"/>
      <c r="ASY105" s="1"/>
      <c r="ASZ105" s="1"/>
      <c r="ATA105" s="1"/>
      <c r="ATB105" s="1"/>
      <c r="ATC105" s="1"/>
      <c r="ATD105" s="1"/>
      <c r="ATE105" s="1"/>
      <c r="ATF105" s="1"/>
      <c r="ATG105" s="1"/>
      <c r="ATH105" s="1"/>
      <c r="ATI105" s="1"/>
      <c r="ATJ105" s="1"/>
      <c r="ATK105" s="1"/>
      <c r="ATL105" s="1"/>
      <c r="ATM105" s="1"/>
      <c r="ATN105" s="1"/>
      <c r="ATO105" s="1"/>
      <c r="ATP105" s="1"/>
      <c r="ATQ105" s="1"/>
      <c r="ATR105" s="1"/>
      <c r="ATS105" s="1"/>
      <c r="ATT105" s="1"/>
      <c r="ATU105" s="1"/>
      <c r="ATV105" s="1"/>
      <c r="ATW105" s="1"/>
      <c r="ATX105" s="1"/>
      <c r="ATY105" s="1"/>
      <c r="ATZ105" s="1"/>
      <c r="AUA105" s="1"/>
      <c r="AUB105" s="1"/>
      <c r="AUC105" s="1"/>
      <c r="AUD105" s="1"/>
      <c r="AUE105" s="1"/>
      <c r="AUF105" s="1"/>
      <c r="AUG105" s="1"/>
      <c r="AUH105" s="1"/>
      <c r="AUI105" s="1"/>
      <c r="AUJ105" s="1"/>
      <c r="AUK105" s="1"/>
      <c r="AUL105" s="1"/>
      <c r="AUM105" s="1"/>
      <c r="AUN105" s="1"/>
      <c r="AUO105" s="1"/>
      <c r="AUP105" s="1"/>
      <c r="AUQ105" s="1"/>
      <c r="AUR105" s="1"/>
      <c r="AUS105" s="1"/>
      <c r="AUT105" s="1"/>
      <c r="AUU105" s="1"/>
      <c r="AUV105" s="1"/>
      <c r="AUW105" s="1"/>
      <c r="AUX105" s="1"/>
      <c r="AUY105" s="1"/>
      <c r="AUZ105" s="1"/>
      <c r="AVA105" s="1"/>
      <c r="AVB105" s="1"/>
      <c r="AVC105" s="1"/>
      <c r="AVD105" s="1"/>
      <c r="AVE105" s="1"/>
      <c r="AVF105" s="1"/>
      <c r="AVG105" s="1"/>
      <c r="AVH105" s="1"/>
      <c r="AVI105" s="1"/>
      <c r="AVJ105" s="1"/>
      <c r="AVK105" s="1"/>
      <c r="AVL105" s="1"/>
      <c r="AVM105" s="1"/>
      <c r="AVN105" s="1"/>
      <c r="AVO105" s="1"/>
      <c r="AVP105" s="1"/>
      <c r="AVQ105" s="1"/>
      <c r="AVR105" s="1"/>
      <c r="AVS105" s="1"/>
      <c r="AVT105" s="1"/>
      <c r="AVU105" s="1"/>
      <c r="AVV105" s="1"/>
      <c r="AVW105" s="1"/>
      <c r="AVX105" s="1"/>
      <c r="AVY105" s="1"/>
      <c r="AVZ105" s="1"/>
      <c r="AWA105" s="1"/>
      <c r="AWB105" s="1"/>
      <c r="AWC105" s="1"/>
      <c r="AWD105" s="1"/>
      <c r="AWE105" s="1"/>
      <c r="AWF105" s="1"/>
      <c r="AWG105" s="1"/>
      <c r="AWH105" s="1"/>
      <c r="AWI105" s="1"/>
      <c r="AWJ105" s="1"/>
      <c r="AWK105" s="1"/>
      <c r="AWL105" s="1"/>
      <c r="AWM105" s="1"/>
      <c r="AWN105" s="1"/>
      <c r="AWO105" s="1"/>
      <c r="AWP105" s="1"/>
      <c r="AWQ105" s="1"/>
      <c r="AWR105" s="1"/>
      <c r="AWS105" s="1"/>
      <c r="AWT105" s="1"/>
      <c r="AWU105" s="1"/>
      <c r="AWV105" s="1"/>
      <c r="AWW105" s="1"/>
      <c r="AWX105" s="1"/>
      <c r="AWY105" s="1"/>
      <c r="AWZ105" s="1"/>
      <c r="AXA105" s="1"/>
      <c r="AXB105" s="1"/>
      <c r="AXC105" s="1"/>
      <c r="AXD105" s="1"/>
      <c r="AXE105" s="1"/>
      <c r="AXF105" s="1"/>
      <c r="AXG105" s="1"/>
      <c r="AXH105" s="1"/>
      <c r="AXI105" s="1"/>
      <c r="AXJ105" s="1"/>
      <c r="AXK105" s="1"/>
      <c r="AXL105" s="1"/>
      <c r="AXM105" s="1"/>
      <c r="AXN105" s="1"/>
      <c r="AXO105" s="1"/>
      <c r="AXP105" s="1"/>
      <c r="AXQ105" s="1"/>
      <c r="AXR105" s="1"/>
      <c r="AXS105" s="1"/>
      <c r="AXT105" s="1"/>
      <c r="AXU105" s="1"/>
      <c r="AXV105" s="1"/>
      <c r="AXW105" s="1"/>
      <c r="AXX105" s="1"/>
      <c r="AXY105" s="1"/>
      <c r="AXZ105" s="1"/>
      <c r="AYA105" s="1"/>
      <c r="AYB105" s="1"/>
      <c r="AYC105" s="1"/>
      <c r="AYD105" s="1"/>
      <c r="AYE105" s="1"/>
      <c r="AYF105" s="1"/>
      <c r="AYG105" s="1"/>
      <c r="AYH105" s="1"/>
      <c r="AYI105" s="1"/>
      <c r="AYJ105" s="1"/>
      <c r="AYK105" s="1"/>
      <c r="AYL105" s="1"/>
      <c r="AYM105" s="1"/>
      <c r="AYN105" s="1"/>
      <c r="AYO105" s="1"/>
      <c r="AYP105" s="1"/>
      <c r="AYQ105" s="1"/>
      <c r="AYR105" s="1"/>
      <c r="AYS105" s="1"/>
      <c r="AYT105" s="1"/>
      <c r="AYU105" s="1"/>
      <c r="AYV105" s="1"/>
      <c r="AYW105" s="1"/>
      <c r="AYX105" s="1"/>
      <c r="AYY105" s="1"/>
      <c r="AYZ105" s="1"/>
      <c r="AZA105" s="1"/>
      <c r="AZB105" s="1"/>
      <c r="AZC105" s="1"/>
      <c r="AZD105" s="1"/>
      <c r="AZE105" s="1"/>
      <c r="AZF105" s="1"/>
      <c r="AZG105" s="1"/>
      <c r="AZH105" s="1"/>
      <c r="AZI105" s="1"/>
      <c r="AZJ105" s="1"/>
      <c r="AZK105" s="1"/>
      <c r="AZL105" s="1"/>
      <c r="AZM105" s="1"/>
      <c r="AZN105" s="1"/>
      <c r="AZO105" s="1"/>
      <c r="AZP105" s="1"/>
      <c r="AZQ105" s="1"/>
      <c r="AZR105" s="1"/>
      <c r="AZS105" s="1"/>
      <c r="AZT105" s="1"/>
      <c r="AZU105" s="1"/>
      <c r="AZV105" s="1"/>
      <c r="AZW105" s="1"/>
      <c r="AZX105" s="1"/>
      <c r="AZY105" s="1"/>
      <c r="AZZ105" s="1"/>
      <c r="BAA105" s="1"/>
      <c r="BAB105" s="1"/>
      <c r="BAC105" s="1"/>
      <c r="BAD105" s="1"/>
      <c r="BAE105" s="1"/>
      <c r="BAF105" s="1"/>
      <c r="BAG105" s="1"/>
      <c r="BAH105" s="1"/>
      <c r="BAI105" s="1"/>
      <c r="BAJ105" s="1"/>
      <c r="BAK105" s="1"/>
      <c r="BAL105" s="1"/>
      <c r="BAM105" s="1"/>
      <c r="BAN105" s="1"/>
      <c r="BAO105" s="1"/>
      <c r="BAP105" s="1"/>
      <c r="BAQ105" s="1"/>
      <c r="BAR105" s="1"/>
      <c r="BAS105" s="1"/>
      <c r="BAT105" s="1"/>
      <c r="BAU105" s="1"/>
      <c r="BAV105" s="1"/>
      <c r="BAW105" s="1"/>
      <c r="BAX105" s="1"/>
      <c r="BAY105" s="1"/>
      <c r="BAZ105" s="1"/>
      <c r="BBA105" s="1"/>
      <c r="BBB105" s="1"/>
      <c r="BBC105" s="1"/>
      <c r="BBD105" s="1"/>
      <c r="BBE105" s="1"/>
      <c r="BBF105" s="1"/>
      <c r="BBG105" s="1"/>
      <c r="BBH105" s="1"/>
      <c r="BBI105" s="1"/>
      <c r="BBJ105" s="1"/>
      <c r="BBK105" s="1"/>
      <c r="BBL105" s="1"/>
      <c r="BBM105" s="1"/>
      <c r="BBN105" s="1"/>
      <c r="BBO105" s="1"/>
      <c r="BBP105" s="1"/>
      <c r="BBQ105" s="1"/>
      <c r="BBR105" s="1"/>
      <c r="BBS105" s="1"/>
      <c r="BBT105" s="1"/>
      <c r="BBU105" s="1"/>
      <c r="BBV105" s="1"/>
      <c r="BBW105" s="1"/>
      <c r="BBX105" s="1"/>
      <c r="BBY105" s="1"/>
      <c r="BBZ105" s="1"/>
      <c r="BCA105" s="1"/>
      <c r="BCB105" s="1"/>
      <c r="BCC105" s="1"/>
      <c r="BCD105" s="1"/>
      <c r="BCE105" s="1"/>
      <c r="BCF105" s="1"/>
      <c r="BCG105" s="1"/>
      <c r="BCH105" s="1"/>
      <c r="BCI105" s="1"/>
      <c r="BCJ105" s="1"/>
      <c r="BCK105" s="1"/>
      <c r="BCL105" s="1"/>
      <c r="BCM105" s="1"/>
      <c r="BCN105" s="1"/>
      <c r="BCO105" s="1"/>
      <c r="BCP105" s="1"/>
      <c r="BCQ105" s="1"/>
      <c r="BCR105" s="1"/>
      <c r="BCS105" s="1"/>
      <c r="BCT105" s="1"/>
      <c r="BCU105" s="1"/>
      <c r="BCV105" s="1"/>
      <c r="BCW105" s="1"/>
      <c r="BCX105" s="1"/>
      <c r="BCY105" s="1"/>
      <c r="BCZ105" s="1"/>
      <c r="BDA105" s="1"/>
      <c r="BDB105" s="1"/>
      <c r="BDC105" s="1"/>
      <c r="BDD105" s="1"/>
      <c r="BDE105" s="1"/>
      <c r="BDF105" s="1"/>
      <c r="BDG105" s="1"/>
      <c r="BDH105" s="1"/>
      <c r="BDI105" s="1"/>
      <c r="BDJ105" s="1"/>
      <c r="BDK105" s="1"/>
      <c r="BDL105" s="1"/>
      <c r="BDM105" s="1"/>
      <c r="BDN105" s="1"/>
      <c r="BDO105" s="1"/>
      <c r="BDP105" s="1"/>
      <c r="BDQ105" s="1"/>
      <c r="BDR105" s="1"/>
      <c r="BDS105" s="1"/>
      <c r="BDT105" s="1"/>
      <c r="BDU105" s="1"/>
      <c r="BDV105" s="1"/>
      <c r="BDW105" s="1"/>
      <c r="BDX105" s="1"/>
      <c r="BDY105" s="1"/>
      <c r="BDZ105" s="1"/>
      <c r="BEA105" s="1"/>
      <c r="BEB105" s="1"/>
      <c r="BEC105" s="1"/>
      <c r="BED105" s="1"/>
      <c r="BEE105" s="1"/>
      <c r="BEF105" s="1"/>
      <c r="BEG105" s="1"/>
      <c r="BEH105" s="1"/>
      <c r="BEI105" s="1"/>
      <c r="BEJ105" s="1"/>
      <c r="BEK105" s="1"/>
      <c r="BEL105" s="1"/>
      <c r="BEM105" s="1"/>
      <c r="BEN105" s="1"/>
      <c r="BEO105" s="1"/>
      <c r="BEP105" s="1"/>
      <c r="BEQ105" s="1"/>
      <c r="BER105" s="1"/>
      <c r="BES105" s="1"/>
      <c r="BET105" s="1"/>
      <c r="BEU105" s="1"/>
      <c r="BEV105" s="1"/>
      <c r="BEW105" s="1"/>
      <c r="BEX105" s="1"/>
      <c r="BEY105" s="1"/>
      <c r="BEZ105" s="1"/>
      <c r="BFA105" s="1"/>
      <c r="BFB105" s="1"/>
      <c r="BFC105" s="1"/>
      <c r="BFD105" s="1"/>
      <c r="BFE105" s="1"/>
      <c r="BFF105" s="1"/>
      <c r="BFG105" s="1"/>
      <c r="BFH105" s="1"/>
      <c r="BFI105" s="1"/>
      <c r="BFJ105" s="1"/>
      <c r="BFK105" s="1"/>
      <c r="BFL105" s="1"/>
      <c r="BFM105" s="1"/>
      <c r="BFN105" s="1"/>
      <c r="BFO105" s="1"/>
      <c r="BFP105" s="1"/>
      <c r="BFQ105" s="1"/>
      <c r="BFR105" s="1"/>
      <c r="BFS105" s="1"/>
      <c r="BFT105" s="1"/>
      <c r="BFU105" s="1"/>
      <c r="BFV105" s="1"/>
      <c r="BFW105" s="1"/>
      <c r="BFX105" s="1"/>
      <c r="BFY105" s="1"/>
      <c r="BFZ105" s="1"/>
      <c r="BGA105" s="1"/>
      <c r="BGB105" s="1"/>
      <c r="BGC105" s="1"/>
      <c r="BGD105" s="1"/>
      <c r="BGE105" s="1"/>
      <c r="BGF105" s="1"/>
      <c r="BGG105" s="1"/>
      <c r="BGH105" s="1"/>
      <c r="BGI105" s="1"/>
      <c r="BGJ105" s="1"/>
      <c r="BGK105" s="1"/>
      <c r="BGL105" s="1"/>
      <c r="BGM105" s="1"/>
      <c r="BGN105" s="1"/>
      <c r="BGO105" s="1"/>
      <c r="BGP105" s="1"/>
      <c r="BGQ105" s="1"/>
      <c r="BGR105" s="1"/>
      <c r="BGS105" s="1"/>
      <c r="BGT105" s="1"/>
      <c r="BGU105" s="1"/>
      <c r="BGV105" s="1"/>
      <c r="BGW105" s="1"/>
      <c r="BGX105" s="1"/>
      <c r="BGY105" s="1"/>
      <c r="BGZ105" s="1"/>
      <c r="BHA105" s="1"/>
      <c r="BHB105" s="1"/>
      <c r="BHC105" s="1"/>
      <c r="BHD105" s="1"/>
      <c r="BHE105" s="1"/>
      <c r="BHF105" s="1"/>
      <c r="BHG105" s="1"/>
      <c r="BHH105" s="1"/>
      <c r="BHI105" s="1"/>
      <c r="BHJ105" s="1"/>
      <c r="BHK105" s="1"/>
      <c r="BHL105" s="1"/>
      <c r="BHM105" s="1"/>
      <c r="BHN105" s="1"/>
      <c r="BHO105" s="1"/>
      <c r="BHP105" s="1"/>
    </row>
    <row r="106" spans="1:1576" s="106" customFormat="1">
      <c r="A106" s="15"/>
      <c r="B106" s="15"/>
      <c r="C106" s="15"/>
      <c r="D106" s="15"/>
      <c r="E106" s="15"/>
      <c r="F106" s="15"/>
      <c r="G106" s="36"/>
      <c r="H106" s="15"/>
      <c r="I106" s="15"/>
      <c r="J106" s="15"/>
      <c r="K106" s="15"/>
      <c r="L106" s="15"/>
      <c r="M106" s="35"/>
      <c r="N106" s="15"/>
      <c r="O106" s="35"/>
      <c r="P106" s="15"/>
      <c r="Q106" s="35"/>
      <c r="R106" s="15"/>
      <c r="S106" s="35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  <c r="KE106" s="1"/>
      <c r="KF106" s="1"/>
      <c r="KG106" s="1"/>
      <c r="KH106" s="1"/>
      <c r="KI106" s="1"/>
      <c r="KJ106" s="1"/>
      <c r="KK106" s="1"/>
      <c r="KL106" s="1"/>
      <c r="KM106" s="1"/>
      <c r="KN106" s="1"/>
      <c r="KO106" s="1"/>
      <c r="KP106" s="1"/>
      <c r="KQ106" s="1"/>
      <c r="KR106" s="1"/>
      <c r="KS106" s="1"/>
      <c r="KT106" s="1"/>
      <c r="KU106" s="1"/>
      <c r="KV106" s="1"/>
      <c r="KW106" s="1"/>
      <c r="KX106" s="1"/>
      <c r="KY106" s="1"/>
      <c r="KZ106" s="1"/>
      <c r="LA106" s="1"/>
      <c r="LB106" s="1"/>
      <c r="LC106" s="1"/>
      <c r="LD106" s="1"/>
      <c r="LE106" s="1"/>
      <c r="LF106" s="1"/>
      <c r="LG106" s="1"/>
      <c r="LH106" s="1"/>
      <c r="LI106" s="1"/>
      <c r="LJ106" s="1"/>
      <c r="LK106" s="1"/>
      <c r="LL106" s="1"/>
      <c r="LM106" s="1"/>
      <c r="LN106" s="1"/>
      <c r="LO106" s="1"/>
      <c r="LP106" s="1"/>
      <c r="LQ106" s="1"/>
      <c r="LR106" s="1"/>
      <c r="LS106" s="1"/>
      <c r="LT106" s="1"/>
      <c r="LU106" s="1"/>
      <c r="LV106" s="1"/>
      <c r="LW106" s="1"/>
      <c r="LX106" s="1"/>
      <c r="LY106" s="1"/>
      <c r="LZ106" s="1"/>
      <c r="MA106" s="1"/>
      <c r="MB106" s="1"/>
      <c r="MC106" s="1"/>
      <c r="MD106" s="1"/>
      <c r="ME106" s="1"/>
      <c r="MF106" s="1"/>
      <c r="MG106" s="1"/>
      <c r="MH106" s="1"/>
      <c r="MI106" s="1"/>
      <c r="MJ106" s="1"/>
      <c r="MK106" s="1"/>
      <c r="ML106" s="1"/>
      <c r="MM106" s="1"/>
      <c r="MN106" s="1"/>
      <c r="MO106" s="1"/>
      <c r="MP106" s="1"/>
      <c r="MQ106" s="1"/>
      <c r="MR106" s="1"/>
      <c r="MS106" s="1"/>
      <c r="MT106" s="1"/>
      <c r="MU106" s="1"/>
      <c r="MV106" s="1"/>
      <c r="MW106" s="1"/>
      <c r="MX106" s="1"/>
      <c r="MY106" s="1"/>
      <c r="MZ106" s="1"/>
      <c r="NA106" s="1"/>
      <c r="NB106" s="1"/>
      <c r="NC106" s="1"/>
      <c r="ND106" s="1"/>
      <c r="NE106" s="1"/>
      <c r="NF106" s="1"/>
      <c r="NG106" s="1"/>
      <c r="NH106" s="1"/>
      <c r="NI106" s="1"/>
      <c r="NJ106" s="1"/>
      <c r="NK106" s="1"/>
      <c r="NL106" s="1"/>
      <c r="NM106" s="1"/>
      <c r="NN106" s="1"/>
      <c r="NO106" s="1"/>
      <c r="NP106" s="1"/>
      <c r="NQ106" s="1"/>
      <c r="NR106" s="1"/>
      <c r="NS106" s="1"/>
      <c r="NT106" s="1"/>
      <c r="NU106" s="1"/>
      <c r="NV106" s="1"/>
      <c r="NW106" s="1"/>
      <c r="NX106" s="1"/>
      <c r="NY106" s="1"/>
      <c r="NZ106" s="1"/>
      <c r="OA106" s="1"/>
      <c r="OB106" s="1"/>
      <c r="OC106" s="1"/>
      <c r="OD106" s="1"/>
      <c r="OE106" s="1"/>
      <c r="OF106" s="1"/>
      <c r="OG106" s="1"/>
      <c r="OH106" s="1"/>
      <c r="OI106" s="1"/>
      <c r="OJ106" s="1"/>
      <c r="OK106" s="1"/>
      <c r="OL106" s="1"/>
      <c r="OM106" s="1"/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  <c r="PO106" s="1"/>
      <c r="PP106" s="1"/>
      <c r="PQ106" s="1"/>
      <c r="PR106" s="1"/>
      <c r="PS106" s="1"/>
      <c r="PT106" s="1"/>
      <c r="PU106" s="1"/>
      <c r="PV106" s="1"/>
      <c r="PW106" s="1"/>
      <c r="PX106" s="1"/>
      <c r="PY106" s="1"/>
      <c r="PZ106" s="1"/>
      <c r="QA106" s="1"/>
      <c r="QB106" s="1"/>
      <c r="QC106" s="1"/>
      <c r="QD106" s="1"/>
      <c r="QE106" s="1"/>
      <c r="QF106" s="1"/>
      <c r="QG106" s="1"/>
      <c r="QH106" s="1"/>
      <c r="QI106" s="1"/>
      <c r="QJ106" s="1"/>
      <c r="QK106" s="1"/>
      <c r="QL106" s="1"/>
      <c r="QM106" s="1"/>
      <c r="QN106" s="1"/>
      <c r="QO106" s="1"/>
      <c r="QP106" s="1"/>
      <c r="QQ106" s="1"/>
      <c r="QR106" s="1"/>
      <c r="QS106" s="1"/>
      <c r="QT106" s="1"/>
      <c r="QU106" s="1"/>
      <c r="QV106" s="1"/>
      <c r="QW106" s="1"/>
      <c r="QX106" s="1"/>
      <c r="QY106" s="1"/>
      <c r="QZ106" s="1"/>
      <c r="RA106" s="1"/>
      <c r="RB106" s="1"/>
      <c r="RC106" s="1"/>
      <c r="RD106" s="1"/>
      <c r="RE106" s="1"/>
      <c r="RF106" s="1"/>
      <c r="RG106" s="1"/>
      <c r="RH106" s="1"/>
      <c r="RI106" s="1"/>
      <c r="RJ106" s="1"/>
      <c r="RK106" s="1"/>
      <c r="RL106" s="1"/>
      <c r="RM106" s="1"/>
      <c r="RN106" s="1"/>
      <c r="RO106" s="1"/>
      <c r="RP106" s="1"/>
      <c r="RQ106" s="1"/>
      <c r="RR106" s="1"/>
      <c r="RS106" s="1"/>
      <c r="RT106" s="1"/>
      <c r="RU106" s="1"/>
      <c r="RV106" s="1"/>
      <c r="RW106" s="1"/>
      <c r="RX106" s="1"/>
      <c r="RY106" s="1"/>
      <c r="RZ106" s="1"/>
      <c r="SA106" s="1"/>
      <c r="SB106" s="1"/>
      <c r="SC106" s="1"/>
      <c r="SD106" s="1"/>
      <c r="SE106" s="1"/>
      <c r="SF106" s="1"/>
      <c r="SG106" s="1"/>
      <c r="SH106" s="1"/>
      <c r="SI106" s="1"/>
      <c r="SJ106" s="1"/>
      <c r="SK106" s="1"/>
      <c r="SL106" s="1"/>
      <c r="SM106" s="1"/>
      <c r="SN106" s="1"/>
      <c r="SO106" s="1"/>
      <c r="SP106" s="1"/>
      <c r="SQ106" s="1"/>
      <c r="SR106" s="1"/>
      <c r="SS106" s="1"/>
      <c r="ST106" s="1"/>
      <c r="SU106" s="1"/>
      <c r="SV106" s="1"/>
      <c r="SW106" s="1"/>
      <c r="SX106" s="1"/>
      <c r="SY106" s="1"/>
      <c r="SZ106" s="1"/>
      <c r="TA106" s="1"/>
      <c r="TB106" s="1"/>
      <c r="TC106" s="1"/>
      <c r="TD106" s="1"/>
      <c r="TE106" s="1"/>
      <c r="TF106" s="1"/>
      <c r="TG106" s="1"/>
      <c r="TH106" s="1"/>
      <c r="TI106" s="1"/>
      <c r="TJ106" s="1"/>
      <c r="TK106" s="1"/>
      <c r="TL106" s="1"/>
      <c r="TM106" s="1"/>
      <c r="TN106" s="1"/>
      <c r="TO106" s="1"/>
      <c r="TP106" s="1"/>
      <c r="TQ106" s="1"/>
      <c r="TR106" s="1"/>
      <c r="TS106" s="1"/>
      <c r="TT106" s="1"/>
      <c r="TU106" s="1"/>
      <c r="TV106" s="1"/>
      <c r="TW106" s="1"/>
      <c r="TX106" s="1"/>
      <c r="TY106" s="1"/>
      <c r="TZ106" s="1"/>
      <c r="UA106" s="1"/>
      <c r="UB106" s="1"/>
      <c r="UC106" s="1"/>
      <c r="UD106" s="1"/>
      <c r="UE106" s="1"/>
      <c r="UF106" s="1"/>
      <c r="UG106" s="1"/>
      <c r="UH106" s="1"/>
      <c r="UI106" s="1"/>
      <c r="UJ106" s="1"/>
      <c r="UK106" s="1"/>
      <c r="UL106" s="1"/>
      <c r="UM106" s="1"/>
      <c r="UN106" s="1"/>
      <c r="UO106" s="1"/>
      <c r="UP106" s="1"/>
      <c r="UQ106" s="1"/>
      <c r="UR106" s="1"/>
      <c r="US106" s="1"/>
      <c r="UT106" s="1"/>
      <c r="UU106" s="1"/>
      <c r="UV106" s="1"/>
      <c r="UW106" s="1"/>
      <c r="UX106" s="1"/>
      <c r="UY106" s="1"/>
      <c r="UZ106" s="1"/>
      <c r="VA106" s="1"/>
      <c r="VB106" s="1"/>
      <c r="VC106" s="1"/>
      <c r="VD106" s="1"/>
      <c r="VE106" s="1"/>
      <c r="VF106" s="1"/>
      <c r="VG106" s="1"/>
      <c r="VH106" s="1"/>
      <c r="VI106" s="1"/>
      <c r="VJ106" s="1"/>
      <c r="VK106" s="1"/>
      <c r="VL106" s="1"/>
      <c r="VM106" s="1"/>
      <c r="VN106" s="1"/>
      <c r="VO106" s="1"/>
      <c r="VP106" s="1"/>
      <c r="VQ106" s="1"/>
      <c r="VR106" s="1"/>
      <c r="VS106" s="1"/>
      <c r="VT106" s="1"/>
      <c r="VU106" s="1"/>
      <c r="VV106" s="1"/>
      <c r="VW106" s="1"/>
      <c r="VX106" s="1"/>
      <c r="VY106" s="1"/>
      <c r="VZ106" s="1"/>
      <c r="WA106" s="1"/>
      <c r="WB106" s="1"/>
      <c r="WC106" s="1"/>
      <c r="WD106" s="1"/>
      <c r="WE106" s="1"/>
      <c r="WF106" s="1"/>
      <c r="WG106" s="1"/>
      <c r="WH106" s="1"/>
      <c r="WI106" s="1"/>
      <c r="WJ106" s="1"/>
      <c r="WK106" s="1"/>
      <c r="WL106" s="1"/>
      <c r="WM106" s="1"/>
      <c r="WN106" s="1"/>
      <c r="WO106" s="1"/>
      <c r="WP106" s="1"/>
      <c r="WQ106" s="1"/>
      <c r="WR106" s="1"/>
      <c r="WS106" s="1"/>
      <c r="WT106" s="1"/>
      <c r="WU106" s="1"/>
      <c r="WV106" s="1"/>
      <c r="WW106" s="1"/>
      <c r="WX106" s="1"/>
      <c r="WY106" s="1"/>
      <c r="WZ106" s="1"/>
      <c r="XA106" s="1"/>
      <c r="XB106" s="1"/>
      <c r="XC106" s="1"/>
      <c r="XD106" s="1"/>
      <c r="XE106" s="1"/>
      <c r="XF106" s="1"/>
      <c r="XG106" s="1"/>
      <c r="XH106" s="1"/>
      <c r="XI106" s="1"/>
      <c r="XJ106" s="1"/>
      <c r="XK106" s="1"/>
      <c r="XL106" s="1"/>
      <c r="XM106" s="1"/>
      <c r="XN106" s="1"/>
      <c r="XO106" s="1"/>
      <c r="XP106" s="1"/>
      <c r="XQ106" s="1"/>
      <c r="XR106" s="1"/>
      <c r="XS106" s="1"/>
      <c r="XT106" s="1"/>
      <c r="XU106" s="1"/>
      <c r="XV106" s="1"/>
      <c r="XW106" s="1"/>
      <c r="XX106" s="1"/>
      <c r="XY106" s="1"/>
      <c r="XZ106" s="1"/>
      <c r="YA106" s="1"/>
      <c r="YB106" s="1"/>
      <c r="YC106" s="1"/>
      <c r="YD106" s="1"/>
      <c r="YE106" s="1"/>
      <c r="YF106" s="1"/>
      <c r="YG106" s="1"/>
      <c r="YH106" s="1"/>
      <c r="YI106" s="1"/>
      <c r="YJ106" s="1"/>
      <c r="YK106" s="1"/>
      <c r="YL106" s="1"/>
      <c r="YM106" s="1"/>
      <c r="YN106" s="1"/>
      <c r="YO106" s="1"/>
      <c r="YP106" s="1"/>
      <c r="YQ106" s="1"/>
      <c r="YR106" s="1"/>
      <c r="YS106" s="1"/>
      <c r="YT106" s="1"/>
      <c r="YU106" s="1"/>
      <c r="YV106" s="1"/>
      <c r="YW106" s="1"/>
      <c r="YX106" s="1"/>
      <c r="YY106" s="1"/>
      <c r="YZ106" s="1"/>
      <c r="ZA106" s="1"/>
      <c r="ZB106" s="1"/>
      <c r="ZC106" s="1"/>
      <c r="ZD106" s="1"/>
      <c r="ZE106" s="1"/>
      <c r="ZF106" s="1"/>
      <c r="ZG106" s="1"/>
      <c r="ZH106" s="1"/>
      <c r="ZI106" s="1"/>
      <c r="ZJ106" s="1"/>
      <c r="ZK106" s="1"/>
      <c r="ZL106" s="1"/>
      <c r="ZM106" s="1"/>
      <c r="ZN106" s="1"/>
      <c r="ZO106" s="1"/>
      <c r="ZP106" s="1"/>
      <c r="ZQ106" s="1"/>
      <c r="ZR106" s="1"/>
      <c r="ZS106" s="1"/>
      <c r="ZT106" s="1"/>
      <c r="ZU106" s="1"/>
      <c r="ZV106" s="1"/>
      <c r="ZW106" s="1"/>
      <c r="ZX106" s="1"/>
      <c r="ZY106" s="1"/>
      <c r="ZZ106" s="1"/>
      <c r="AAA106" s="1"/>
      <c r="AAB106" s="1"/>
      <c r="AAC106" s="1"/>
      <c r="AAD106" s="1"/>
      <c r="AAE106" s="1"/>
      <c r="AAF106" s="1"/>
      <c r="AAG106" s="1"/>
      <c r="AAH106" s="1"/>
      <c r="AAI106" s="1"/>
      <c r="AAJ106" s="1"/>
      <c r="AAK106" s="1"/>
      <c r="AAL106" s="1"/>
      <c r="AAM106" s="1"/>
      <c r="AAN106" s="1"/>
      <c r="AAO106" s="1"/>
      <c r="AAP106" s="1"/>
      <c r="AAQ106" s="1"/>
      <c r="AAR106" s="1"/>
      <c r="AAS106" s="1"/>
      <c r="AAT106" s="1"/>
      <c r="AAU106" s="1"/>
      <c r="AAV106" s="1"/>
      <c r="AAW106" s="1"/>
      <c r="AAX106" s="1"/>
      <c r="AAY106" s="1"/>
      <c r="AAZ106" s="1"/>
      <c r="ABA106" s="1"/>
      <c r="ABB106" s="1"/>
      <c r="ABC106" s="1"/>
      <c r="ABD106" s="1"/>
      <c r="ABE106" s="1"/>
      <c r="ABF106" s="1"/>
      <c r="ABG106" s="1"/>
      <c r="ABH106" s="1"/>
      <c r="ABI106" s="1"/>
      <c r="ABJ106" s="1"/>
      <c r="ABK106" s="1"/>
      <c r="ABL106" s="1"/>
      <c r="ABM106" s="1"/>
      <c r="ABN106" s="1"/>
      <c r="ABO106" s="1"/>
      <c r="ABP106" s="1"/>
      <c r="ABQ106" s="1"/>
      <c r="ABR106" s="1"/>
      <c r="ABS106" s="1"/>
      <c r="ABT106" s="1"/>
      <c r="ABU106" s="1"/>
      <c r="ABV106" s="1"/>
      <c r="ABW106" s="1"/>
      <c r="ABX106" s="1"/>
      <c r="ABY106" s="1"/>
      <c r="ABZ106" s="1"/>
      <c r="ACA106" s="1"/>
      <c r="ACB106" s="1"/>
      <c r="ACC106" s="1"/>
      <c r="ACD106" s="1"/>
      <c r="ACE106" s="1"/>
      <c r="ACF106" s="1"/>
      <c r="ACG106" s="1"/>
      <c r="ACH106" s="1"/>
      <c r="ACI106" s="1"/>
      <c r="ACJ106" s="1"/>
      <c r="ACK106" s="1"/>
      <c r="ACL106" s="1"/>
      <c r="ACM106" s="1"/>
      <c r="ACN106" s="1"/>
      <c r="ACO106" s="1"/>
      <c r="ACP106" s="1"/>
      <c r="ACQ106" s="1"/>
      <c r="ACR106" s="1"/>
      <c r="ACS106" s="1"/>
      <c r="ACT106" s="1"/>
      <c r="ACU106" s="1"/>
      <c r="ACV106" s="1"/>
      <c r="ACW106" s="1"/>
      <c r="ACX106" s="1"/>
      <c r="ACY106" s="1"/>
      <c r="ACZ106" s="1"/>
      <c r="ADA106" s="1"/>
      <c r="ADB106" s="1"/>
      <c r="ADC106" s="1"/>
      <c r="ADD106" s="1"/>
      <c r="ADE106" s="1"/>
      <c r="ADF106" s="1"/>
      <c r="ADG106" s="1"/>
      <c r="ADH106" s="1"/>
      <c r="ADI106" s="1"/>
      <c r="ADJ106" s="1"/>
      <c r="ADK106" s="1"/>
      <c r="ADL106" s="1"/>
      <c r="ADM106" s="1"/>
      <c r="ADN106" s="1"/>
      <c r="ADO106" s="1"/>
      <c r="ADP106" s="1"/>
      <c r="ADQ106" s="1"/>
      <c r="ADR106" s="1"/>
      <c r="ADS106" s="1"/>
      <c r="ADT106" s="1"/>
      <c r="ADU106" s="1"/>
      <c r="ADV106" s="1"/>
      <c r="ADW106" s="1"/>
      <c r="ADX106" s="1"/>
      <c r="ADY106" s="1"/>
      <c r="ADZ106" s="1"/>
      <c r="AEA106" s="1"/>
      <c r="AEB106" s="1"/>
      <c r="AEC106" s="1"/>
      <c r="AED106" s="1"/>
      <c r="AEE106" s="1"/>
      <c r="AEF106" s="1"/>
      <c r="AEG106" s="1"/>
      <c r="AEH106" s="1"/>
      <c r="AEI106" s="1"/>
      <c r="AEJ106" s="1"/>
      <c r="AEK106" s="1"/>
      <c r="AEL106" s="1"/>
      <c r="AEM106" s="1"/>
      <c r="AEN106" s="1"/>
      <c r="AEO106" s="1"/>
      <c r="AEP106" s="1"/>
      <c r="AEQ106" s="1"/>
      <c r="AER106" s="1"/>
      <c r="AES106" s="1"/>
      <c r="AET106" s="1"/>
      <c r="AEU106" s="1"/>
      <c r="AEV106" s="1"/>
      <c r="AEW106" s="1"/>
      <c r="AEX106" s="1"/>
      <c r="AEY106" s="1"/>
      <c r="AEZ106" s="1"/>
      <c r="AFA106" s="1"/>
      <c r="AFB106" s="1"/>
      <c r="AFC106" s="1"/>
      <c r="AFD106" s="1"/>
      <c r="AFE106" s="1"/>
      <c r="AFF106" s="1"/>
      <c r="AFG106" s="1"/>
      <c r="AFH106" s="1"/>
      <c r="AFI106" s="1"/>
      <c r="AFJ106" s="1"/>
      <c r="AFK106" s="1"/>
      <c r="AFL106" s="1"/>
      <c r="AFM106" s="1"/>
      <c r="AFN106" s="1"/>
      <c r="AFO106" s="1"/>
      <c r="AFP106" s="1"/>
      <c r="AFQ106" s="1"/>
      <c r="AFR106" s="1"/>
      <c r="AFS106" s="1"/>
      <c r="AFT106" s="1"/>
      <c r="AFU106" s="1"/>
      <c r="AFV106" s="1"/>
      <c r="AFW106" s="1"/>
      <c r="AFX106" s="1"/>
      <c r="AFY106" s="1"/>
      <c r="AFZ106" s="1"/>
      <c r="AGA106" s="1"/>
      <c r="AGB106" s="1"/>
      <c r="AGC106" s="1"/>
      <c r="AGD106" s="1"/>
      <c r="AGE106" s="1"/>
      <c r="AGF106" s="1"/>
      <c r="AGG106" s="1"/>
      <c r="AGH106" s="1"/>
      <c r="AGI106" s="1"/>
      <c r="AGJ106" s="1"/>
      <c r="AGK106" s="1"/>
      <c r="AGL106" s="1"/>
      <c r="AGM106" s="1"/>
      <c r="AGN106" s="1"/>
      <c r="AGO106" s="1"/>
      <c r="AGP106" s="1"/>
      <c r="AGQ106" s="1"/>
      <c r="AGR106" s="1"/>
      <c r="AGS106" s="1"/>
      <c r="AGT106" s="1"/>
      <c r="AGU106" s="1"/>
      <c r="AGV106" s="1"/>
      <c r="AGW106" s="1"/>
      <c r="AGX106" s="1"/>
      <c r="AGY106" s="1"/>
      <c r="AGZ106" s="1"/>
      <c r="AHA106" s="1"/>
      <c r="AHB106" s="1"/>
      <c r="AHC106" s="1"/>
      <c r="AHD106" s="1"/>
      <c r="AHE106" s="1"/>
      <c r="AHF106" s="1"/>
      <c r="AHG106" s="1"/>
      <c r="AHH106" s="1"/>
      <c r="AHI106" s="1"/>
      <c r="AHJ106" s="1"/>
      <c r="AHK106" s="1"/>
      <c r="AHL106" s="1"/>
      <c r="AHM106" s="1"/>
      <c r="AHN106" s="1"/>
      <c r="AHO106" s="1"/>
      <c r="AHP106" s="1"/>
      <c r="AHQ106" s="1"/>
      <c r="AHR106" s="1"/>
      <c r="AHS106" s="1"/>
      <c r="AHT106" s="1"/>
      <c r="AHU106" s="1"/>
      <c r="AHV106" s="1"/>
      <c r="AHW106" s="1"/>
      <c r="AHX106" s="1"/>
      <c r="AHY106" s="1"/>
      <c r="AHZ106" s="1"/>
      <c r="AIA106" s="1"/>
      <c r="AIB106" s="1"/>
      <c r="AIC106" s="1"/>
      <c r="AID106" s="1"/>
      <c r="AIE106" s="1"/>
      <c r="AIF106" s="1"/>
      <c r="AIG106" s="1"/>
      <c r="AIH106" s="1"/>
      <c r="AII106" s="1"/>
      <c r="AIJ106" s="1"/>
      <c r="AIK106" s="1"/>
      <c r="AIL106" s="1"/>
      <c r="AIM106" s="1"/>
      <c r="AIN106" s="1"/>
      <c r="AIO106" s="1"/>
      <c r="AIP106" s="1"/>
      <c r="AIQ106" s="1"/>
      <c r="AIR106" s="1"/>
      <c r="AIS106" s="1"/>
      <c r="AIT106" s="1"/>
      <c r="AIU106" s="1"/>
      <c r="AIV106" s="1"/>
      <c r="AIW106" s="1"/>
      <c r="AIX106" s="1"/>
      <c r="AIY106" s="1"/>
      <c r="AIZ106" s="1"/>
      <c r="AJA106" s="1"/>
      <c r="AJB106" s="1"/>
      <c r="AJC106" s="1"/>
      <c r="AJD106" s="1"/>
      <c r="AJE106" s="1"/>
      <c r="AJF106" s="1"/>
      <c r="AJG106" s="1"/>
      <c r="AJH106" s="1"/>
      <c r="AJI106" s="1"/>
      <c r="AJJ106" s="1"/>
      <c r="AJK106" s="1"/>
      <c r="AJL106" s="1"/>
      <c r="AJM106" s="1"/>
      <c r="AJN106" s="1"/>
      <c r="AJO106" s="1"/>
      <c r="AJP106" s="1"/>
      <c r="AJQ106" s="1"/>
      <c r="AJR106" s="1"/>
      <c r="AJS106" s="1"/>
      <c r="AJT106" s="1"/>
      <c r="AJU106" s="1"/>
      <c r="AJV106" s="1"/>
      <c r="AJW106" s="1"/>
      <c r="AJX106" s="1"/>
      <c r="AJY106" s="1"/>
      <c r="AJZ106" s="1"/>
      <c r="AKA106" s="1"/>
      <c r="AKB106" s="1"/>
      <c r="AKC106" s="1"/>
      <c r="AKD106" s="1"/>
      <c r="AKE106" s="1"/>
      <c r="AKF106" s="1"/>
      <c r="AKG106" s="1"/>
      <c r="AKH106" s="1"/>
      <c r="AKI106" s="1"/>
      <c r="AKJ106" s="1"/>
      <c r="AKK106" s="1"/>
      <c r="AKL106" s="1"/>
      <c r="AKM106" s="1"/>
      <c r="AKN106" s="1"/>
      <c r="AKO106" s="1"/>
      <c r="AKP106" s="1"/>
      <c r="AKQ106" s="1"/>
      <c r="AKR106" s="1"/>
      <c r="AKS106" s="1"/>
      <c r="AKT106" s="1"/>
      <c r="AKU106" s="1"/>
      <c r="AKV106" s="1"/>
      <c r="AKW106" s="1"/>
      <c r="AKX106" s="1"/>
      <c r="AKY106" s="1"/>
      <c r="AKZ106" s="1"/>
      <c r="ALA106" s="1"/>
      <c r="ALB106" s="1"/>
      <c r="ALC106" s="1"/>
      <c r="ALD106" s="1"/>
      <c r="ALE106" s="1"/>
      <c r="ALF106" s="1"/>
      <c r="ALG106" s="1"/>
      <c r="ALH106" s="1"/>
      <c r="ALI106" s="1"/>
      <c r="ALJ106" s="1"/>
      <c r="ALK106" s="1"/>
      <c r="ALL106" s="1"/>
      <c r="ALM106" s="1"/>
      <c r="ALN106" s="1"/>
      <c r="ALO106" s="1"/>
      <c r="ALP106" s="1"/>
      <c r="ALQ106" s="1"/>
      <c r="ALR106" s="1"/>
      <c r="ALS106" s="1"/>
      <c r="ALT106" s="1"/>
      <c r="ALU106" s="1"/>
      <c r="ALV106" s="1"/>
      <c r="ALW106" s="1"/>
      <c r="ALX106" s="1"/>
      <c r="ALY106" s="1"/>
      <c r="ALZ106" s="1"/>
      <c r="AMA106" s="1"/>
      <c r="AMB106" s="1"/>
      <c r="AMC106" s="1"/>
      <c r="AMD106" s="1"/>
      <c r="AME106" s="1"/>
      <c r="AMF106" s="1"/>
      <c r="AMG106" s="1"/>
      <c r="AMH106" s="1"/>
      <c r="AMI106" s="1"/>
      <c r="AMJ106" s="1"/>
      <c r="AMK106" s="1"/>
      <c r="AML106" s="1"/>
      <c r="AMM106" s="1"/>
      <c r="AMN106" s="1"/>
      <c r="AMO106" s="1"/>
      <c r="AMP106" s="1"/>
      <c r="AMQ106" s="1"/>
      <c r="AMR106" s="1"/>
      <c r="AMS106" s="1"/>
      <c r="AMT106" s="1"/>
      <c r="AMU106" s="1"/>
      <c r="AMV106" s="1"/>
      <c r="AMW106" s="1"/>
      <c r="AMX106" s="1"/>
      <c r="AMY106" s="1"/>
      <c r="AMZ106" s="1"/>
      <c r="ANA106" s="1"/>
      <c r="ANB106" s="1"/>
      <c r="ANC106" s="1"/>
      <c r="AND106" s="1"/>
      <c r="ANE106" s="1"/>
      <c r="ANF106" s="1"/>
      <c r="ANG106" s="1"/>
      <c r="ANH106" s="1"/>
      <c r="ANI106" s="1"/>
      <c r="ANJ106" s="1"/>
      <c r="ANK106" s="1"/>
      <c r="ANL106" s="1"/>
      <c r="ANM106" s="1"/>
      <c r="ANN106" s="1"/>
      <c r="ANO106" s="1"/>
      <c r="ANP106" s="1"/>
      <c r="ANQ106" s="1"/>
      <c r="ANR106" s="1"/>
      <c r="ANS106" s="1"/>
      <c r="ANT106" s="1"/>
      <c r="ANU106" s="1"/>
      <c r="ANV106" s="1"/>
      <c r="ANW106" s="1"/>
      <c r="ANX106" s="1"/>
      <c r="ANY106" s="1"/>
      <c r="ANZ106" s="1"/>
      <c r="AOA106" s="1"/>
      <c r="AOB106" s="1"/>
      <c r="AOC106" s="1"/>
      <c r="AOD106" s="1"/>
      <c r="AOE106" s="1"/>
      <c r="AOF106" s="1"/>
      <c r="AOG106" s="1"/>
      <c r="AOH106" s="1"/>
      <c r="AOI106" s="1"/>
      <c r="AOJ106" s="1"/>
      <c r="AOK106" s="1"/>
      <c r="AOL106" s="1"/>
      <c r="AOM106" s="1"/>
      <c r="AON106" s="1"/>
      <c r="AOO106" s="1"/>
      <c r="AOP106" s="1"/>
      <c r="AOQ106" s="1"/>
      <c r="AOR106" s="1"/>
      <c r="AOS106" s="1"/>
      <c r="AOT106" s="1"/>
      <c r="AOU106" s="1"/>
      <c r="AOV106" s="1"/>
      <c r="AOW106" s="1"/>
      <c r="AOX106" s="1"/>
      <c r="AOY106" s="1"/>
      <c r="AOZ106" s="1"/>
      <c r="APA106" s="1"/>
      <c r="APB106" s="1"/>
      <c r="APC106" s="1"/>
      <c r="APD106" s="1"/>
      <c r="APE106" s="1"/>
      <c r="APF106" s="1"/>
      <c r="APG106" s="1"/>
      <c r="APH106" s="1"/>
      <c r="API106" s="1"/>
      <c r="APJ106" s="1"/>
      <c r="APK106" s="1"/>
      <c r="APL106" s="1"/>
      <c r="APM106" s="1"/>
      <c r="APN106" s="1"/>
      <c r="APO106" s="1"/>
      <c r="APP106" s="1"/>
      <c r="APQ106" s="1"/>
      <c r="APR106" s="1"/>
      <c r="APS106" s="1"/>
      <c r="APT106" s="1"/>
      <c r="APU106" s="1"/>
      <c r="APV106" s="1"/>
      <c r="APW106" s="1"/>
      <c r="APX106" s="1"/>
      <c r="APY106" s="1"/>
      <c r="APZ106" s="1"/>
      <c r="AQA106" s="1"/>
      <c r="AQB106" s="1"/>
      <c r="AQC106" s="1"/>
      <c r="AQD106" s="1"/>
      <c r="AQE106" s="1"/>
      <c r="AQF106" s="1"/>
      <c r="AQG106" s="1"/>
      <c r="AQH106" s="1"/>
      <c r="AQI106" s="1"/>
      <c r="AQJ106" s="1"/>
      <c r="AQK106" s="1"/>
      <c r="AQL106" s="1"/>
      <c r="AQM106" s="1"/>
      <c r="AQN106" s="1"/>
      <c r="AQO106" s="1"/>
      <c r="AQP106" s="1"/>
      <c r="AQQ106" s="1"/>
      <c r="AQR106" s="1"/>
      <c r="AQS106" s="1"/>
      <c r="AQT106" s="1"/>
      <c r="AQU106" s="1"/>
      <c r="AQV106" s="1"/>
      <c r="AQW106" s="1"/>
      <c r="AQX106" s="1"/>
      <c r="AQY106" s="1"/>
      <c r="AQZ106" s="1"/>
      <c r="ARA106" s="1"/>
      <c r="ARB106" s="1"/>
      <c r="ARC106" s="1"/>
      <c r="ARD106" s="1"/>
      <c r="ARE106" s="1"/>
      <c r="ARF106" s="1"/>
      <c r="ARG106" s="1"/>
      <c r="ARH106" s="1"/>
      <c r="ARI106" s="1"/>
      <c r="ARJ106" s="1"/>
      <c r="ARK106" s="1"/>
      <c r="ARL106" s="1"/>
      <c r="ARM106" s="1"/>
      <c r="ARN106" s="1"/>
      <c r="ARO106" s="1"/>
      <c r="ARP106" s="1"/>
      <c r="ARQ106" s="1"/>
      <c r="ARR106" s="1"/>
      <c r="ARS106" s="1"/>
      <c r="ART106" s="1"/>
      <c r="ARU106" s="1"/>
      <c r="ARV106" s="1"/>
      <c r="ARW106" s="1"/>
      <c r="ARX106" s="1"/>
      <c r="ARY106" s="1"/>
      <c r="ARZ106" s="1"/>
      <c r="ASA106" s="1"/>
      <c r="ASB106" s="1"/>
      <c r="ASC106" s="1"/>
      <c r="ASD106" s="1"/>
      <c r="ASE106" s="1"/>
      <c r="ASF106" s="1"/>
      <c r="ASG106" s="1"/>
      <c r="ASH106" s="1"/>
      <c r="ASI106" s="1"/>
      <c r="ASJ106" s="1"/>
      <c r="ASK106" s="1"/>
      <c r="ASL106" s="1"/>
      <c r="ASM106" s="1"/>
      <c r="ASN106" s="1"/>
      <c r="ASO106" s="1"/>
      <c r="ASP106" s="1"/>
      <c r="ASQ106" s="1"/>
      <c r="ASR106" s="1"/>
      <c r="ASS106" s="1"/>
      <c r="AST106" s="1"/>
      <c r="ASU106" s="1"/>
      <c r="ASV106" s="1"/>
      <c r="ASW106" s="1"/>
      <c r="ASX106" s="1"/>
      <c r="ASY106" s="1"/>
      <c r="ASZ106" s="1"/>
      <c r="ATA106" s="1"/>
      <c r="ATB106" s="1"/>
      <c r="ATC106" s="1"/>
      <c r="ATD106" s="1"/>
      <c r="ATE106" s="1"/>
      <c r="ATF106" s="1"/>
      <c r="ATG106" s="1"/>
      <c r="ATH106" s="1"/>
      <c r="ATI106" s="1"/>
      <c r="ATJ106" s="1"/>
      <c r="ATK106" s="1"/>
      <c r="ATL106" s="1"/>
      <c r="ATM106" s="1"/>
      <c r="ATN106" s="1"/>
      <c r="ATO106" s="1"/>
      <c r="ATP106" s="1"/>
      <c r="ATQ106" s="1"/>
      <c r="ATR106" s="1"/>
      <c r="ATS106" s="1"/>
      <c r="ATT106" s="1"/>
      <c r="ATU106" s="1"/>
      <c r="ATV106" s="1"/>
      <c r="ATW106" s="1"/>
      <c r="ATX106" s="1"/>
      <c r="ATY106" s="1"/>
      <c r="ATZ106" s="1"/>
      <c r="AUA106" s="1"/>
      <c r="AUB106" s="1"/>
      <c r="AUC106" s="1"/>
      <c r="AUD106" s="1"/>
      <c r="AUE106" s="1"/>
      <c r="AUF106" s="1"/>
      <c r="AUG106" s="1"/>
      <c r="AUH106" s="1"/>
      <c r="AUI106" s="1"/>
      <c r="AUJ106" s="1"/>
      <c r="AUK106" s="1"/>
      <c r="AUL106" s="1"/>
      <c r="AUM106" s="1"/>
      <c r="AUN106" s="1"/>
      <c r="AUO106" s="1"/>
      <c r="AUP106" s="1"/>
      <c r="AUQ106" s="1"/>
      <c r="AUR106" s="1"/>
      <c r="AUS106" s="1"/>
      <c r="AUT106" s="1"/>
      <c r="AUU106" s="1"/>
      <c r="AUV106" s="1"/>
      <c r="AUW106" s="1"/>
      <c r="AUX106" s="1"/>
      <c r="AUY106" s="1"/>
      <c r="AUZ106" s="1"/>
      <c r="AVA106" s="1"/>
      <c r="AVB106" s="1"/>
      <c r="AVC106" s="1"/>
      <c r="AVD106" s="1"/>
      <c r="AVE106" s="1"/>
      <c r="AVF106" s="1"/>
      <c r="AVG106" s="1"/>
      <c r="AVH106" s="1"/>
      <c r="AVI106" s="1"/>
      <c r="AVJ106" s="1"/>
      <c r="AVK106" s="1"/>
      <c r="AVL106" s="1"/>
      <c r="AVM106" s="1"/>
      <c r="AVN106" s="1"/>
      <c r="AVO106" s="1"/>
      <c r="AVP106" s="1"/>
      <c r="AVQ106" s="1"/>
      <c r="AVR106" s="1"/>
      <c r="AVS106" s="1"/>
      <c r="AVT106" s="1"/>
      <c r="AVU106" s="1"/>
      <c r="AVV106" s="1"/>
      <c r="AVW106" s="1"/>
      <c r="AVX106" s="1"/>
      <c r="AVY106" s="1"/>
      <c r="AVZ106" s="1"/>
      <c r="AWA106" s="1"/>
      <c r="AWB106" s="1"/>
      <c r="AWC106" s="1"/>
      <c r="AWD106" s="1"/>
      <c r="AWE106" s="1"/>
      <c r="AWF106" s="1"/>
      <c r="AWG106" s="1"/>
      <c r="AWH106" s="1"/>
      <c r="AWI106" s="1"/>
      <c r="AWJ106" s="1"/>
      <c r="AWK106" s="1"/>
      <c r="AWL106" s="1"/>
      <c r="AWM106" s="1"/>
      <c r="AWN106" s="1"/>
      <c r="AWO106" s="1"/>
      <c r="AWP106" s="1"/>
      <c r="AWQ106" s="1"/>
      <c r="AWR106" s="1"/>
      <c r="AWS106" s="1"/>
      <c r="AWT106" s="1"/>
      <c r="AWU106" s="1"/>
      <c r="AWV106" s="1"/>
      <c r="AWW106" s="1"/>
      <c r="AWX106" s="1"/>
      <c r="AWY106" s="1"/>
      <c r="AWZ106" s="1"/>
      <c r="AXA106" s="1"/>
      <c r="AXB106" s="1"/>
      <c r="AXC106" s="1"/>
      <c r="AXD106" s="1"/>
      <c r="AXE106" s="1"/>
      <c r="AXF106" s="1"/>
      <c r="AXG106" s="1"/>
      <c r="AXH106" s="1"/>
      <c r="AXI106" s="1"/>
      <c r="AXJ106" s="1"/>
      <c r="AXK106" s="1"/>
      <c r="AXL106" s="1"/>
      <c r="AXM106" s="1"/>
      <c r="AXN106" s="1"/>
      <c r="AXO106" s="1"/>
      <c r="AXP106" s="1"/>
      <c r="AXQ106" s="1"/>
      <c r="AXR106" s="1"/>
      <c r="AXS106" s="1"/>
      <c r="AXT106" s="1"/>
      <c r="AXU106" s="1"/>
      <c r="AXV106" s="1"/>
      <c r="AXW106" s="1"/>
      <c r="AXX106" s="1"/>
      <c r="AXY106" s="1"/>
      <c r="AXZ106" s="1"/>
      <c r="AYA106" s="1"/>
      <c r="AYB106" s="1"/>
      <c r="AYC106" s="1"/>
      <c r="AYD106" s="1"/>
      <c r="AYE106" s="1"/>
      <c r="AYF106" s="1"/>
      <c r="AYG106" s="1"/>
      <c r="AYH106" s="1"/>
      <c r="AYI106" s="1"/>
      <c r="AYJ106" s="1"/>
      <c r="AYK106" s="1"/>
      <c r="AYL106" s="1"/>
      <c r="AYM106" s="1"/>
      <c r="AYN106" s="1"/>
      <c r="AYO106" s="1"/>
      <c r="AYP106" s="1"/>
      <c r="AYQ106" s="1"/>
      <c r="AYR106" s="1"/>
      <c r="AYS106" s="1"/>
      <c r="AYT106" s="1"/>
      <c r="AYU106" s="1"/>
      <c r="AYV106" s="1"/>
      <c r="AYW106" s="1"/>
      <c r="AYX106" s="1"/>
      <c r="AYY106" s="1"/>
      <c r="AYZ106" s="1"/>
      <c r="AZA106" s="1"/>
      <c r="AZB106" s="1"/>
      <c r="AZC106" s="1"/>
      <c r="AZD106" s="1"/>
      <c r="AZE106" s="1"/>
      <c r="AZF106" s="1"/>
      <c r="AZG106" s="1"/>
      <c r="AZH106" s="1"/>
      <c r="AZI106" s="1"/>
      <c r="AZJ106" s="1"/>
      <c r="AZK106" s="1"/>
      <c r="AZL106" s="1"/>
      <c r="AZM106" s="1"/>
      <c r="AZN106" s="1"/>
      <c r="AZO106" s="1"/>
      <c r="AZP106" s="1"/>
      <c r="AZQ106" s="1"/>
      <c r="AZR106" s="1"/>
      <c r="AZS106" s="1"/>
      <c r="AZT106" s="1"/>
      <c r="AZU106" s="1"/>
      <c r="AZV106" s="1"/>
      <c r="AZW106" s="1"/>
      <c r="AZX106" s="1"/>
      <c r="AZY106" s="1"/>
      <c r="AZZ106" s="1"/>
      <c r="BAA106" s="1"/>
      <c r="BAB106" s="1"/>
      <c r="BAC106" s="1"/>
      <c r="BAD106" s="1"/>
      <c r="BAE106" s="1"/>
      <c r="BAF106" s="1"/>
      <c r="BAG106" s="1"/>
      <c r="BAH106" s="1"/>
      <c r="BAI106" s="1"/>
      <c r="BAJ106" s="1"/>
      <c r="BAK106" s="1"/>
      <c r="BAL106" s="1"/>
      <c r="BAM106" s="1"/>
      <c r="BAN106" s="1"/>
      <c r="BAO106" s="1"/>
      <c r="BAP106" s="1"/>
      <c r="BAQ106" s="1"/>
      <c r="BAR106" s="1"/>
      <c r="BAS106" s="1"/>
      <c r="BAT106" s="1"/>
      <c r="BAU106" s="1"/>
      <c r="BAV106" s="1"/>
      <c r="BAW106" s="1"/>
      <c r="BAX106" s="1"/>
      <c r="BAY106" s="1"/>
      <c r="BAZ106" s="1"/>
      <c r="BBA106" s="1"/>
      <c r="BBB106" s="1"/>
      <c r="BBC106" s="1"/>
      <c r="BBD106" s="1"/>
      <c r="BBE106" s="1"/>
      <c r="BBF106" s="1"/>
      <c r="BBG106" s="1"/>
      <c r="BBH106" s="1"/>
      <c r="BBI106" s="1"/>
      <c r="BBJ106" s="1"/>
      <c r="BBK106" s="1"/>
      <c r="BBL106" s="1"/>
      <c r="BBM106" s="1"/>
      <c r="BBN106" s="1"/>
      <c r="BBO106" s="1"/>
      <c r="BBP106" s="1"/>
      <c r="BBQ106" s="1"/>
      <c r="BBR106" s="1"/>
      <c r="BBS106" s="1"/>
      <c r="BBT106" s="1"/>
      <c r="BBU106" s="1"/>
      <c r="BBV106" s="1"/>
      <c r="BBW106" s="1"/>
      <c r="BBX106" s="1"/>
      <c r="BBY106" s="1"/>
      <c r="BBZ106" s="1"/>
      <c r="BCA106" s="1"/>
      <c r="BCB106" s="1"/>
      <c r="BCC106" s="1"/>
      <c r="BCD106" s="1"/>
      <c r="BCE106" s="1"/>
      <c r="BCF106" s="1"/>
      <c r="BCG106" s="1"/>
      <c r="BCH106" s="1"/>
      <c r="BCI106" s="1"/>
      <c r="BCJ106" s="1"/>
      <c r="BCK106" s="1"/>
      <c r="BCL106" s="1"/>
      <c r="BCM106" s="1"/>
      <c r="BCN106" s="1"/>
      <c r="BCO106" s="1"/>
      <c r="BCP106" s="1"/>
      <c r="BCQ106" s="1"/>
      <c r="BCR106" s="1"/>
      <c r="BCS106" s="1"/>
      <c r="BCT106" s="1"/>
      <c r="BCU106" s="1"/>
      <c r="BCV106" s="1"/>
      <c r="BCW106" s="1"/>
      <c r="BCX106" s="1"/>
      <c r="BCY106" s="1"/>
      <c r="BCZ106" s="1"/>
      <c r="BDA106" s="1"/>
      <c r="BDB106" s="1"/>
      <c r="BDC106" s="1"/>
      <c r="BDD106" s="1"/>
      <c r="BDE106" s="1"/>
      <c r="BDF106" s="1"/>
      <c r="BDG106" s="1"/>
      <c r="BDH106" s="1"/>
      <c r="BDI106" s="1"/>
      <c r="BDJ106" s="1"/>
      <c r="BDK106" s="1"/>
      <c r="BDL106" s="1"/>
      <c r="BDM106" s="1"/>
      <c r="BDN106" s="1"/>
      <c r="BDO106" s="1"/>
      <c r="BDP106" s="1"/>
      <c r="BDQ106" s="1"/>
      <c r="BDR106" s="1"/>
      <c r="BDS106" s="1"/>
      <c r="BDT106" s="1"/>
      <c r="BDU106" s="1"/>
      <c r="BDV106" s="1"/>
      <c r="BDW106" s="1"/>
      <c r="BDX106" s="1"/>
      <c r="BDY106" s="1"/>
      <c r="BDZ106" s="1"/>
      <c r="BEA106" s="1"/>
      <c r="BEB106" s="1"/>
      <c r="BEC106" s="1"/>
      <c r="BED106" s="1"/>
      <c r="BEE106" s="1"/>
      <c r="BEF106" s="1"/>
      <c r="BEG106" s="1"/>
      <c r="BEH106" s="1"/>
      <c r="BEI106" s="1"/>
      <c r="BEJ106" s="1"/>
      <c r="BEK106" s="1"/>
      <c r="BEL106" s="1"/>
      <c r="BEM106" s="1"/>
      <c r="BEN106" s="1"/>
      <c r="BEO106" s="1"/>
      <c r="BEP106" s="1"/>
      <c r="BEQ106" s="1"/>
      <c r="BER106" s="1"/>
      <c r="BES106" s="1"/>
      <c r="BET106" s="1"/>
      <c r="BEU106" s="1"/>
      <c r="BEV106" s="1"/>
      <c r="BEW106" s="1"/>
      <c r="BEX106" s="1"/>
      <c r="BEY106" s="1"/>
      <c r="BEZ106" s="1"/>
      <c r="BFA106" s="1"/>
      <c r="BFB106" s="1"/>
      <c r="BFC106" s="1"/>
      <c r="BFD106" s="1"/>
      <c r="BFE106" s="1"/>
      <c r="BFF106" s="1"/>
      <c r="BFG106" s="1"/>
      <c r="BFH106" s="1"/>
      <c r="BFI106" s="1"/>
      <c r="BFJ106" s="1"/>
      <c r="BFK106" s="1"/>
      <c r="BFL106" s="1"/>
      <c r="BFM106" s="1"/>
      <c r="BFN106" s="1"/>
      <c r="BFO106" s="1"/>
      <c r="BFP106" s="1"/>
      <c r="BFQ106" s="1"/>
      <c r="BFR106" s="1"/>
      <c r="BFS106" s="1"/>
      <c r="BFT106" s="1"/>
      <c r="BFU106" s="1"/>
      <c r="BFV106" s="1"/>
      <c r="BFW106" s="1"/>
      <c r="BFX106" s="1"/>
      <c r="BFY106" s="1"/>
      <c r="BFZ106" s="1"/>
      <c r="BGA106" s="1"/>
      <c r="BGB106" s="1"/>
      <c r="BGC106" s="1"/>
      <c r="BGD106" s="1"/>
      <c r="BGE106" s="1"/>
      <c r="BGF106" s="1"/>
      <c r="BGG106" s="1"/>
      <c r="BGH106" s="1"/>
      <c r="BGI106" s="1"/>
      <c r="BGJ106" s="1"/>
      <c r="BGK106" s="1"/>
      <c r="BGL106" s="1"/>
      <c r="BGM106" s="1"/>
      <c r="BGN106" s="1"/>
      <c r="BGO106" s="1"/>
      <c r="BGP106" s="1"/>
      <c r="BGQ106" s="1"/>
      <c r="BGR106" s="1"/>
      <c r="BGS106" s="1"/>
      <c r="BGT106" s="1"/>
      <c r="BGU106" s="1"/>
      <c r="BGV106" s="1"/>
      <c r="BGW106" s="1"/>
      <c r="BGX106" s="1"/>
      <c r="BGY106" s="1"/>
      <c r="BGZ106" s="1"/>
      <c r="BHA106" s="1"/>
      <c r="BHB106" s="1"/>
      <c r="BHC106" s="1"/>
      <c r="BHD106" s="1"/>
      <c r="BHE106" s="1"/>
      <c r="BHF106" s="1"/>
      <c r="BHG106" s="1"/>
      <c r="BHH106" s="1"/>
      <c r="BHI106" s="1"/>
      <c r="BHJ106" s="1"/>
      <c r="BHK106" s="1"/>
      <c r="BHL106" s="1"/>
      <c r="BHM106" s="1"/>
      <c r="BHN106" s="1"/>
      <c r="BHO106" s="1"/>
      <c r="BHP106" s="1"/>
    </row>
    <row r="107" spans="1:1576" s="106" customFormat="1">
      <c r="A107" s="15"/>
      <c r="B107" s="15"/>
      <c r="C107" s="15"/>
      <c r="D107" s="15"/>
      <c r="E107" s="15"/>
      <c r="F107" s="15"/>
      <c r="G107" s="36"/>
      <c r="H107" s="15"/>
      <c r="I107" s="15"/>
      <c r="J107" s="15"/>
      <c r="K107" s="15"/>
      <c r="L107" s="15"/>
      <c r="M107" s="35"/>
      <c r="N107" s="15"/>
      <c r="O107" s="35"/>
      <c r="P107" s="15"/>
      <c r="Q107" s="35"/>
      <c r="R107" s="15"/>
      <c r="S107" s="35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  <c r="KE107" s="1"/>
      <c r="KF107" s="1"/>
      <c r="KG107" s="1"/>
      <c r="KH107" s="1"/>
      <c r="KI107" s="1"/>
      <c r="KJ107" s="1"/>
      <c r="KK107" s="1"/>
      <c r="KL107" s="1"/>
      <c r="KM107" s="1"/>
      <c r="KN107" s="1"/>
      <c r="KO107" s="1"/>
      <c r="KP107" s="1"/>
      <c r="KQ107" s="1"/>
      <c r="KR107" s="1"/>
      <c r="KS107" s="1"/>
      <c r="KT107" s="1"/>
      <c r="KU107" s="1"/>
      <c r="KV107" s="1"/>
      <c r="KW107" s="1"/>
      <c r="KX107" s="1"/>
      <c r="KY107" s="1"/>
      <c r="KZ107" s="1"/>
      <c r="LA107" s="1"/>
      <c r="LB107" s="1"/>
      <c r="LC107" s="1"/>
      <c r="LD107" s="1"/>
      <c r="LE107" s="1"/>
      <c r="LF107" s="1"/>
      <c r="LG107" s="1"/>
      <c r="LH107" s="1"/>
      <c r="LI107" s="1"/>
      <c r="LJ107" s="1"/>
      <c r="LK107" s="1"/>
      <c r="LL107" s="1"/>
      <c r="LM107" s="1"/>
      <c r="LN107" s="1"/>
      <c r="LO107" s="1"/>
      <c r="LP107" s="1"/>
      <c r="LQ107" s="1"/>
      <c r="LR107" s="1"/>
      <c r="LS107" s="1"/>
      <c r="LT107" s="1"/>
      <c r="LU107" s="1"/>
      <c r="LV107" s="1"/>
      <c r="LW107" s="1"/>
      <c r="LX107" s="1"/>
      <c r="LY107" s="1"/>
      <c r="LZ107" s="1"/>
      <c r="MA107" s="1"/>
      <c r="MB107" s="1"/>
      <c r="MC107" s="1"/>
      <c r="MD107" s="1"/>
      <c r="ME107" s="1"/>
      <c r="MF107" s="1"/>
      <c r="MG107" s="1"/>
      <c r="MH107" s="1"/>
      <c r="MI107" s="1"/>
      <c r="MJ107" s="1"/>
      <c r="MK107" s="1"/>
      <c r="ML107" s="1"/>
      <c r="MM107" s="1"/>
      <c r="MN107" s="1"/>
      <c r="MO107" s="1"/>
      <c r="MP107" s="1"/>
      <c r="MQ107" s="1"/>
      <c r="MR107" s="1"/>
      <c r="MS107" s="1"/>
      <c r="MT107" s="1"/>
      <c r="MU107" s="1"/>
      <c r="MV107" s="1"/>
      <c r="MW107" s="1"/>
      <c r="MX107" s="1"/>
      <c r="MY107" s="1"/>
      <c r="MZ107" s="1"/>
      <c r="NA107" s="1"/>
      <c r="NB107" s="1"/>
      <c r="NC107" s="1"/>
      <c r="ND107" s="1"/>
      <c r="NE107" s="1"/>
      <c r="NF107" s="1"/>
      <c r="NG107" s="1"/>
      <c r="NH107" s="1"/>
      <c r="NI107" s="1"/>
      <c r="NJ107" s="1"/>
      <c r="NK107" s="1"/>
      <c r="NL107" s="1"/>
      <c r="NM107" s="1"/>
      <c r="NN107" s="1"/>
      <c r="NO107" s="1"/>
      <c r="NP107" s="1"/>
      <c r="NQ107" s="1"/>
      <c r="NR107" s="1"/>
      <c r="NS107" s="1"/>
      <c r="NT107" s="1"/>
      <c r="NU107" s="1"/>
      <c r="NV107" s="1"/>
      <c r="NW107" s="1"/>
      <c r="NX107" s="1"/>
      <c r="NY107" s="1"/>
      <c r="NZ107" s="1"/>
      <c r="OA107" s="1"/>
      <c r="OB107" s="1"/>
      <c r="OC107" s="1"/>
      <c r="OD107" s="1"/>
      <c r="OE107" s="1"/>
      <c r="OF107" s="1"/>
      <c r="OG107" s="1"/>
      <c r="OH107" s="1"/>
      <c r="OI107" s="1"/>
      <c r="OJ107" s="1"/>
      <c r="OK107" s="1"/>
      <c r="OL107" s="1"/>
      <c r="OM107" s="1"/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  <c r="PO107" s="1"/>
      <c r="PP107" s="1"/>
      <c r="PQ107" s="1"/>
      <c r="PR107" s="1"/>
      <c r="PS107" s="1"/>
      <c r="PT107" s="1"/>
      <c r="PU107" s="1"/>
      <c r="PV107" s="1"/>
      <c r="PW107" s="1"/>
      <c r="PX107" s="1"/>
      <c r="PY107" s="1"/>
      <c r="PZ107" s="1"/>
      <c r="QA107" s="1"/>
      <c r="QB107" s="1"/>
      <c r="QC107" s="1"/>
      <c r="QD107" s="1"/>
      <c r="QE107" s="1"/>
      <c r="QF107" s="1"/>
      <c r="QG107" s="1"/>
      <c r="QH107" s="1"/>
      <c r="QI107" s="1"/>
      <c r="QJ107" s="1"/>
      <c r="QK107" s="1"/>
      <c r="QL107" s="1"/>
      <c r="QM107" s="1"/>
      <c r="QN107" s="1"/>
      <c r="QO107" s="1"/>
      <c r="QP107" s="1"/>
      <c r="QQ107" s="1"/>
      <c r="QR107" s="1"/>
      <c r="QS107" s="1"/>
      <c r="QT107" s="1"/>
      <c r="QU107" s="1"/>
      <c r="QV107" s="1"/>
      <c r="QW107" s="1"/>
      <c r="QX107" s="1"/>
      <c r="QY107" s="1"/>
      <c r="QZ107" s="1"/>
      <c r="RA107" s="1"/>
      <c r="RB107" s="1"/>
      <c r="RC107" s="1"/>
      <c r="RD107" s="1"/>
      <c r="RE107" s="1"/>
      <c r="RF107" s="1"/>
      <c r="RG107" s="1"/>
      <c r="RH107" s="1"/>
      <c r="RI107" s="1"/>
      <c r="RJ107" s="1"/>
      <c r="RK107" s="1"/>
      <c r="RL107" s="1"/>
      <c r="RM107" s="1"/>
      <c r="RN107" s="1"/>
      <c r="RO107" s="1"/>
      <c r="RP107" s="1"/>
      <c r="RQ107" s="1"/>
      <c r="RR107" s="1"/>
      <c r="RS107" s="1"/>
      <c r="RT107" s="1"/>
      <c r="RU107" s="1"/>
      <c r="RV107" s="1"/>
      <c r="RW107" s="1"/>
      <c r="RX107" s="1"/>
      <c r="RY107" s="1"/>
      <c r="RZ107" s="1"/>
      <c r="SA107" s="1"/>
      <c r="SB107" s="1"/>
      <c r="SC107" s="1"/>
      <c r="SD107" s="1"/>
      <c r="SE107" s="1"/>
      <c r="SF107" s="1"/>
      <c r="SG107" s="1"/>
      <c r="SH107" s="1"/>
      <c r="SI107" s="1"/>
      <c r="SJ107" s="1"/>
      <c r="SK107" s="1"/>
      <c r="SL107" s="1"/>
      <c r="SM107" s="1"/>
      <c r="SN107" s="1"/>
      <c r="SO107" s="1"/>
      <c r="SP107" s="1"/>
      <c r="SQ107" s="1"/>
      <c r="SR107" s="1"/>
      <c r="SS107" s="1"/>
      <c r="ST107" s="1"/>
      <c r="SU107" s="1"/>
      <c r="SV107" s="1"/>
      <c r="SW107" s="1"/>
      <c r="SX107" s="1"/>
      <c r="SY107" s="1"/>
      <c r="SZ107" s="1"/>
      <c r="TA107" s="1"/>
      <c r="TB107" s="1"/>
      <c r="TC107" s="1"/>
      <c r="TD107" s="1"/>
      <c r="TE107" s="1"/>
      <c r="TF107" s="1"/>
      <c r="TG107" s="1"/>
      <c r="TH107" s="1"/>
      <c r="TI107" s="1"/>
      <c r="TJ107" s="1"/>
      <c r="TK107" s="1"/>
      <c r="TL107" s="1"/>
      <c r="TM107" s="1"/>
      <c r="TN107" s="1"/>
      <c r="TO107" s="1"/>
      <c r="TP107" s="1"/>
      <c r="TQ107" s="1"/>
      <c r="TR107" s="1"/>
      <c r="TS107" s="1"/>
      <c r="TT107" s="1"/>
      <c r="TU107" s="1"/>
      <c r="TV107" s="1"/>
      <c r="TW107" s="1"/>
      <c r="TX107" s="1"/>
      <c r="TY107" s="1"/>
      <c r="TZ107" s="1"/>
      <c r="UA107" s="1"/>
      <c r="UB107" s="1"/>
      <c r="UC107" s="1"/>
      <c r="UD107" s="1"/>
      <c r="UE107" s="1"/>
      <c r="UF107" s="1"/>
      <c r="UG107" s="1"/>
      <c r="UH107" s="1"/>
      <c r="UI107" s="1"/>
      <c r="UJ107" s="1"/>
      <c r="UK107" s="1"/>
      <c r="UL107" s="1"/>
      <c r="UM107" s="1"/>
      <c r="UN107" s="1"/>
      <c r="UO107" s="1"/>
      <c r="UP107" s="1"/>
      <c r="UQ107" s="1"/>
      <c r="UR107" s="1"/>
      <c r="US107" s="1"/>
      <c r="UT107" s="1"/>
      <c r="UU107" s="1"/>
      <c r="UV107" s="1"/>
      <c r="UW107" s="1"/>
      <c r="UX107" s="1"/>
      <c r="UY107" s="1"/>
      <c r="UZ107" s="1"/>
      <c r="VA107" s="1"/>
      <c r="VB107" s="1"/>
      <c r="VC107" s="1"/>
      <c r="VD107" s="1"/>
      <c r="VE107" s="1"/>
      <c r="VF107" s="1"/>
      <c r="VG107" s="1"/>
      <c r="VH107" s="1"/>
      <c r="VI107" s="1"/>
      <c r="VJ107" s="1"/>
      <c r="VK107" s="1"/>
      <c r="VL107" s="1"/>
      <c r="VM107" s="1"/>
      <c r="VN107" s="1"/>
      <c r="VO107" s="1"/>
      <c r="VP107" s="1"/>
      <c r="VQ107" s="1"/>
      <c r="VR107" s="1"/>
      <c r="VS107" s="1"/>
      <c r="VT107" s="1"/>
      <c r="VU107" s="1"/>
      <c r="VV107" s="1"/>
      <c r="VW107" s="1"/>
      <c r="VX107" s="1"/>
      <c r="VY107" s="1"/>
      <c r="VZ107" s="1"/>
      <c r="WA107" s="1"/>
      <c r="WB107" s="1"/>
      <c r="WC107" s="1"/>
      <c r="WD107" s="1"/>
      <c r="WE107" s="1"/>
      <c r="WF107" s="1"/>
      <c r="WG107" s="1"/>
      <c r="WH107" s="1"/>
      <c r="WI107" s="1"/>
      <c r="WJ107" s="1"/>
      <c r="WK107" s="1"/>
      <c r="WL107" s="1"/>
      <c r="WM107" s="1"/>
      <c r="WN107" s="1"/>
      <c r="WO107" s="1"/>
      <c r="WP107" s="1"/>
      <c r="WQ107" s="1"/>
      <c r="WR107" s="1"/>
      <c r="WS107" s="1"/>
      <c r="WT107" s="1"/>
      <c r="WU107" s="1"/>
      <c r="WV107" s="1"/>
      <c r="WW107" s="1"/>
      <c r="WX107" s="1"/>
      <c r="WY107" s="1"/>
      <c r="WZ107" s="1"/>
      <c r="XA107" s="1"/>
      <c r="XB107" s="1"/>
      <c r="XC107" s="1"/>
      <c r="XD107" s="1"/>
      <c r="XE107" s="1"/>
      <c r="XF107" s="1"/>
      <c r="XG107" s="1"/>
      <c r="XH107" s="1"/>
      <c r="XI107" s="1"/>
      <c r="XJ107" s="1"/>
      <c r="XK107" s="1"/>
      <c r="XL107" s="1"/>
      <c r="XM107" s="1"/>
      <c r="XN107" s="1"/>
      <c r="XO107" s="1"/>
      <c r="XP107" s="1"/>
      <c r="XQ107" s="1"/>
      <c r="XR107" s="1"/>
      <c r="XS107" s="1"/>
      <c r="XT107" s="1"/>
      <c r="XU107" s="1"/>
      <c r="XV107" s="1"/>
      <c r="XW107" s="1"/>
      <c r="XX107" s="1"/>
      <c r="XY107" s="1"/>
      <c r="XZ107" s="1"/>
      <c r="YA107" s="1"/>
      <c r="YB107" s="1"/>
      <c r="YC107" s="1"/>
      <c r="YD107" s="1"/>
      <c r="YE107" s="1"/>
      <c r="YF107" s="1"/>
      <c r="YG107" s="1"/>
      <c r="YH107" s="1"/>
      <c r="YI107" s="1"/>
      <c r="YJ107" s="1"/>
      <c r="YK107" s="1"/>
      <c r="YL107" s="1"/>
      <c r="YM107" s="1"/>
      <c r="YN107" s="1"/>
      <c r="YO107" s="1"/>
      <c r="YP107" s="1"/>
      <c r="YQ107" s="1"/>
      <c r="YR107" s="1"/>
      <c r="YS107" s="1"/>
      <c r="YT107" s="1"/>
      <c r="YU107" s="1"/>
      <c r="YV107" s="1"/>
      <c r="YW107" s="1"/>
      <c r="YX107" s="1"/>
      <c r="YY107" s="1"/>
      <c r="YZ107" s="1"/>
      <c r="ZA107" s="1"/>
      <c r="ZB107" s="1"/>
      <c r="ZC107" s="1"/>
      <c r="ZD107" s="1"/>
      <c r="ZE107" s="1"/>
      <c r="ZF107" s="1"/>
      <c r="ZG107" s="1"/>
      <c r="ZH107" s="1"/>
      <c r="ZI107" s="1"/>
      <c r="ZJ107" s="1"/>
      <c r="ZK107" s="1"/>
      <c r="ZL107" s="1"/>
      <c r="ZM107" s="1"/>
      <c r="ZN107" s="1"/>
      <c r="ZO107" s="1"/>
      <c r="ZP107" s="1"/>
      <c r="ZQ107" s="1"/>
      <c r="ZR107" s="1"/>
      <c r="ZS107" s="1"/>
      <c r="ZT107" s="1"/>
      <c r="ZU107" s="1"/>
      <c r="ZV107" s="1"/>
      <c r="ZW107" s="1"/>
      <c r="ZX107" s="1"/>
      <c r="ZY107" s="1"/>
      <c r="ZZ107" s="1"/>
      <c r="AAA107" s="1"/>
      <c r="AAB107" s="1"/>
      <c r="AAC107" s="1"/>
      <c r="AAD107" s="1"/>
      <c r="AAE107" s="1"/>
      <c r="AAF107" s="1"/>
      <c r="AAG107" s="1"/>
      <c r="AAH107" s="1"/>
      <c r="AAI107" s="1"/>
      <c r="AAJ107" s="1"/>
      <c r="AAK107" s="1"/>
      <c r="AAL107" s="1"/>
      <c r="AAM107" s="1"/>
      <c r="AAN107" s="1"/>
      <c r="AAO107" s="1"/>
      <c r="AAP107" s="1"/>
      <c r="AAQ107" s="1"/>
      <c r="AAR107" s="1"/>
      <c r="AAS107" s="1"/>
      <c r="AAT107" s="1"/>
      <c r="AAU107" s="1"/>
      <c r="AAV107" s="1"/>
      <c r="AAW107" s="1"/>
      <c r="AAX107" s="1"/>
      <c r="AAY107" s="1"/>
      <c r="AAZ107" s="1"/>
      <c r="ABA107" s="1"/>
      <c r="ABB107" s="1"/>
      <c r="ABC107" s="1"/>
      <c r="ABD107" s="1"/>
      <c r="ABE107" s="1"/>
      <c r="ABF107" s="1"/>
      <c r="ABG107" s="1"/>
      <c r="ABH107" s="1"/>
      <c r="ABI107" s="1"/>
      <c r="ABJ107" s="1"/>
      <c r="ABK107" s="1"/>
      <c r="ABL107" s="1"/>
      <c r="ABM107" s="1"/>
      <c r="ABN107" s="1"/>
      <c r="ABO107" s="1"/>
      <c r="ABP107" s="1"/>
      <c r="ABQ107" s="1"/>
      <c r="ABR107" s="1"/>
      <c r="ABS107" s="1"/>
      <c r="ABT107" s="1"/>
      <c r="ABU107" s="1"/>
      <c r="ABV107" s="1"/>
      <c r="ABW107" s="1"/>
      <c r="ABX107" s="1"/>
      <c r="ABY107" s="1"/>
      <c r="ABZ107" s="1"/>
      <c r="ACA107" s="1"/>
      <c r="ACB107" s="1"/>
      <c r="ACC107" s="1"/>
      <c r="ACD107" s="1"/>
      <c r="ACE107" s="1"/>
      <c r="ACF107" s="1"/>
      <c r="ACG107" s="1"/>
      <c r="ACH107" s="1"/>
      <c r="ACI107" s="1"/>
      <c r="ACJ107" s="1"/>
      <c r="ACK107" s="1"/>
      <c r="ACL107" s="1"/>
      <c r="ACM107" s="1"/>
      <c r="ACN107" s="1"/>
      <c r="ACO107" s="1"/>
      <c r="ACP107" s="1"/>
      <c r="ACQ107" s="1"/>
      <c r="ACR107" s="1"/>
      <c r="ACS107" s="1"/>
      <c r="ACT107" s="1"/>
      <c r="ACU107" s="1"/>
      <c r="ACV107" s="1"/>
      <c r="ACW107" s="1"/>
      <c r="ACX107" s="1"/>
      <c r="ACY107" s="1"/>
      <c r="ACZ107" s="1"/>
      <c r="ADA107" s="1"/>
      <c r="ADB107" s="1"/>
      <c r="ADC107" s="1"/>
      <c r="ADD107" s="1"/>
      <c r="ADE107" s="1"/>
      <c r="ADF107" s="1"/>
      <c r="ADG107" s="1"/>
      <c r="ADH107" s="1"/>
      <c r="ADI107" s="1"/>
      <c r="ADJ107" s="1"/>
      <c r="ADK107" s="1"/>
      <c r="ADL107" s="1"/>
      <c r="ADM107" s="1"/>
      <c r="ADN107" s="1"/>
      <c r="ADO107" s="1"/>
      <c r="ADP107" s="1"/>
      <c r="ADQ107" s="1"/>
      <c r="ADR107" s="1"/>
      <c r="ADS107" s="1"/>
      <c r="ADT107" s="1"/>
      <c r="ADU107" s="1"/>
      <c r="ADV107" s="1"/>
      <c r="ADW107" s="1"/>
      <c r="ADX107" s="1"/>
      <c r="ADY107" s="1"/>
      <c r="ADZ107" s="1"/>
      <c r="AEA107" s="1"/>
      <c r="AEB107" s="1"/>
      <c r="AEC107" s="1"/>
      <c r="AED107" s="1"/>
      <c r="AEE107" s="1"/>
      <c r="AEF107" s="1"/>
      <c r="AEG107" s="1"/>
      <c r="AEH107" s="1"/>
      <c r="AEI107" s="1"/>
      <c r="AEJ107" s="1"/>
      <c r="AEK107" s="1"/>
      <c r="AEL107" s="1"/>
      <c r="AEM107" s="1"/>
      <c r="AEN107" s="1"/>
      <c r="AEO107" s="1"/>
      <c r="AEP107" s="1"/>
      <c r="AEQ107" s="1"/>
      <c r="AER107" s="1"/>
      <c r="AES107" s="1"/>
      <c r="AET107" s="1"/>
      <c r="AEU107" s="1"/>
      <c r="AEV107" s="1"/>
      <c r="AEW107" s="1"/>
      <c r="AEX107" s="1"/>
      <c r="AEY107" s="1"/>
      <c r="AEZ107" s="1"/>
      <c r="AFA107" s="1"/>
      <c r="AFB107" s="1"/>
      <c r="AFC107" s="1"/>
      <c r="AFD107" s="1"/>
      <c r="AFE107" s="1"/>
      <c r="AFF107" s="1"/>
      <c r="AFG107" s="1"/>
      <c r="AFH107" s="1"/>
      <c r="AFI107" s="1"/>
      <c r="AFJ107" s="1"/>
      <c r="AFK107" s="1"/>
      <c r="AFL107" s="1"/>
      <c r="AFM107" s="1"/>
      <c r="AFN107" s="1"/>
      <c r="AFO107" s="1"/>
      <c r="AFP107" s="1"/>
      <c r="AFQ107" s="1"/>
      <c r="AFR107" s="1"/>
      <c r="AFS107" s="1"/>
      <c r="AFT107" s="1"/>
      <c r="AFU107" s="1"/>
      <c r="AFV107" s="1"/>
      <c r="AFW107" s="1"/>
      <c r="AFX107" s="1"/>
      <c r="AFY107" s="1"/>
      <c r="AFZ107" s="1"/>
      <c r="AGA107" s="1"/>
      <c r="AGB107" s="1"/>
      <c r="AGC107" s="1"/>
      <c r="AGD107" s="1"/>
      <c r="AGE107" s="1"/>
      <c r="AGF107" s="1"/>
      <c r="AGG107" s="1"/>
      <c r="AGH107" s="1"/>
      <c r="AGI107" s="1"/>
      <c r="AGJ107" s="1"/>
      <c r="AGK107" s="1"/>
      <c r="AGL107" s="1"/>
      <c r="AGM107" s="1"/>
      <c r="AGN107" s="1"/>
      <c r="AGO107" s="1"/>
      <c r="AGP107" s="1"/>
      <c r="AGQ107" s="1"/>
      <c r="AGR107" s="1"/>
      <c r="AGS107" s="1"/>
      <c r="AGT107" s="1"/>
      <c r="AGU107" s="1"/>
      <c r="AGV107" s="1"/>
      <c r="AGW107" s="1"/>
      <c r="AGX107" s="1"/>
      <c r="AGY107" s="1"/>
      <c r="AGZ107" s="1"/>
      <c r="AHA107" s="1"/>
      <c r="AHB107" s="1"/>
      <c r="AHC107" s="1"/>
      <c r="AHD107" s="1"/>
      <c r="AHE107" s="1"/>
      <c r="AHF107" s="1"/>
      <c r="AHG107" s="1"/>
      <c r="AHH107" s="1"/>
      <c r="AHI107" s="1"/>
      <c r="AHJ107" s="1"/>
      <c r="AHK107" s="1"/>
      <c r="AHL107" s="1"/>
      <c r="AHM107" s="1"/>
      <c r="AHN107" s="1"/>
      <c r="AHO107" s="1"/>
      <c r="AHP107" s="1"/>
      <c r="AHQ107" s="1"/>
      <c r="AHR107" s="1"/>
      <c r="AHS107" s="1"/>
      <c r="AHT107" s="1"/>
      <c r="AHU107" s="1"/>
      <c r="AHV107" s="1"/>
      <c r="AHW107" s="1"/>
      <c r="AHX107" s="1"/>
      <c r="AHY107" s="1"/>
      <c r="AHZ107" s="1"/>
      <c r="AIA107" s="1"/>
      <c r="AIB107" s="1"/>
      <c r="AIC107" s="1"/>
      <c r="AID107" s="1"/>
      <c r="AIE107" s="1"/>
      <c r="AIF107" s="1"/>
      <c r="AIG107" s="1"/>
      <c r="AIH107" s="1"/>
      <c r="AII107" s="1"/>
      <c r="AIJ107" s="1"/>
      <c r="AIK107" s="1"/>
      <c r="AIL107" s="1"/>
      <c r="AIM107" s="1"/>
      <c r="AIN107" s="1"/>
      <c r="AIO107" s="1"/>
      <c r="AIP107" s="1"/>
      <c r="AIQ107" s="1"/>
      <c r="AIR107" s="1"/>
      <c r="AIS107" s="1"/>
      <c r="AIT107" s="1"/>
      <c r="AIU107" s="1"/>
      <c r="AIV107" s="1"/>
      <c r="AIW107" s="1"/>
      <c r="AIX107" s="1"/>
      <c r="AIY107" s="1"/>
      <c r="AIZ107" s="1"/>
      <c r="AJA107" s="1"/>
      <c r="AJB107" s="1"/>
      <c r="AJC107" s="1"/>
      <c r="AJD107" s="1"/>
      <c r="AJE107" s="1"/>
      <c r="AJF107" s="1"/>
      <c r="AJG107" s="1"/>
      <c r="AJH107" s="1"/>
      <c r="AJI107" s="1"/>
      <c r="AJJ107" s="1"/>
      <c r="AJK107" s="1"/>
      <c r="AJL107" s="1"/>
      <c r="AJM107" s="1"/>
      <c r="AJN107" s="1"/>
      <c r="AJO107" s="1"/>
      <c r="AJP107" s="1"/>
      <c r="AJQ107" s="1"/>
      <c r="AJR107" s="1"/>
      <c r="AJS107" s="1"/>
      <c r="AJT107" s="1"/>
      <c r="AJU107" s="1"/>
      <c r="AJV107" s="1"/>
      <c r="AJW107" s="1"/>
      <c r="AJX107" s="1"/>
      <c r="AJY107" s="1"/>
      <c r="AJZ107" s="1"/>
      <c r="AKA107" s="1"/>
      <c r="AKB107" s="1"/>
      <c r="AKC107" s="1"/>
      <c r="AKD107" s="1"/>
      <c r="AKE107" s="1"/>
      <c r="AKF107" s="1"/>
      <c r="AKG107" s="1"/>
      <c r="AKH107" s="1"/>
      <c r="AKI107" s="1"/>
      <c r="AKJ107" s="1"/>
      <c r="AKK107" s="1"/>
      <c r="AKL107" s="1"/>
      <c r="AKM107" s="1"/>
      <c r="AKN107" s="1"/>
      <c r="AKO107" s="1"/>
      <c r="AKP107" s="1"/>
      <c r="AKQ107" s="1"/>
      <c r="AKR107" s="1"/>
      <c r="AKS107" s="1"/>
      <c r="AKT107" s="1"/>
      <c r="AKU107" s="1"/>
      <c r="AKV107" s="1"/>
      <c r="AKW107" s="1"/>
      <c r="AKX107" s="1"/>
      <c r="AKY107" s="1"/>
      <c r="AKZ107" s="1"/>
      <c r="ALA107" s="1"/>
      <c r="ALB107" s="1"/>
      <c r="ALC107" s="1"/>
      <c r="ALD107" s="1"/>
      <c r="ALE107" s="1"/>
      <c r="ALF107" s="1"/>
      <c r="ALG107" s="1"/>
      <c r="ALH107" s="1"/>
      <c r="ALI107" s="1"/>
      <c r="ALJ107" s="1"/>
      <c r="ALK107" s="1"/>
      <c r="ALL107" s="1"/>
      <c r="ALM107" s="1"/>
      <c r="ALN107" s="1"/>
      <c r="ALO107" s="1"/>
      <c r="ALP107" s="1"/>
      <c r="ALQ107" s="1"/>
      <c r="ALR107" s="1"/>
      <c r="ALS107" s="1"/>
      <c r="ALT107" s="1"/>
      <c r="ALU107" s="1"/>
      <c r="ALV107" s="1"/>
      <c r="ALW107" s="1"/>
      <c r="ALX107" s="1"/>
      <c r="ALY107" s="1"/>
      <c r="ALZ107" s="1"/>
      <c r="AMA107" s="1"/>
      <c r="AMB107" s="1"/>
      <c r="AMC107" s="1"/>
      <c r="AMD107" s="1"/>
      <c r="AME107" s="1"/>
      <c r="AMF107" s="1"/>
      <c r="AMG107" s="1"/>
      <c r="AMH107" s="1"/>
      <c r="AMI107" s="1"/>
      <c r="AMJ107" s="1"/>
      <c r="AMK107" s="1"/>
      <c r="AML107" s="1"/>
      <c r="AMM107" s="1"/>
      <c r="AMN107" s="1"/>
      <c r="AMO107" s="1"/>
      <c r="AMP107" s="1"/>
      <c r="AMQ107" s="1"/>
      <c r="AMR107" s="1"/>
      <c r="AMS107" s="1"/>
      <c r="AMT107" s="1"/>
      <c r="AMU107" s="1"/>
      <c r="AMV107" s="1"/>
      <c r="AMW107" s="1"/>
      <c r="AMX107" s="1"/>
      <c r="AMY107" s="1"/>
      <c r="AMZ107" s="1"/>
      <c r="ANA107" s="1"/>
      <c r="ANB107" s="1"/>
      <c r="ANC107" s="1"/>
      <c r="AND107" s="1"/>
      <c r="ANE107" s="1"/>
      <c r="ANF107" s="1"/>
      <c r="ANG107" s="1"/>
      <c r="ANH107" s="1"/>
      <c r="ANI107" s="1"/>
      <c r="ANJ107" s="1"/>
      <c r="ANK107" s="1"/>
      <c r="ANL107" s="1"/>
      <c r="ANM107" s="1"/>
      <c r="ANN107" s="1"/>
      <c r="ANO107" s="1"/>
      <c r="ANP107" s="1"/>
      <c r="ANQ107" s="1"/>
      <c r="ANR107" s="1"/>
      <c r="ANS107" s="1"/>
      <c r="ANT107" s="1"/>
      <c r="ANU107" s="1"/>
      <c r="ANV107" s="1"/>
      <c r="ANW107" s="1"/>
      <c r="ANX107" s="1"/>
      <c r="ANY107" s="1"/>
      <c r="ANZ107" s="1"/>
      <c r="AOA107" s="1"/>
      <c r="AOB107" s="1"/>
      <c r="AOC107" s="1"/>
      <c r="AOD107" s="1"/>
      <c r="AOE107" s="1"/>
      <c r="AOF107" s="1"/>
      <c r="AOG107" s="1"/>
      <c r="AOH107" s="1"/>
      <c r="AOI107" s="1"/>
      <c r="AOJ107" s="1"/>
      <c r="AOK107" s="1"/>
      <c r="AOL107" s="1"/>
      <c r="AOM107" s="1"/>
      <c r="AON107" s="1"/>
      <c r="AOO107" s="1"/>
      <c r="AOP107" s="1"/>
      <c r="AOQ107" s="1"/>
      <c r="AOR107" s="1"/>
      <c r="AOS107" s="1"/>
      <c r="AOT107" s="1"/>
      <c r="AOU107" s="1"/>
      <c r="AOV107" s="1"/>
      <c r="AOW107" s="1"/>
      <c r="AOX107" s="1"/>
      <c r="AOY107" s="1"/>
      <c r="AOZ107" s="1"/>
      <c r="APA107" s="1"/>
      <c r="APB107" s="1"/>
      <c r="APC107" s="1"/>
      <c r="APD107" s="1"/>
      <c r="APE107" s="1"/>
      <c r="APF107" s="1"/>
      <c r="APG107" s="1"/>
      <c r="APH107" s="1"/>
      <c r="API107" s="1"/>
      <c r="APJ107" s="1"/>
      <c r="APK107" s="1"/>
      <c r="APL107" s="1"/>
      <c r="APM107" s="1"/>
      <c r="APN107" s="1"/>
      <c r="APO107" s="1"/>
      <c r="APP107" s="1"/>
      <c r="APQ107" s="1"/>
      <c r="APR107" s="1"/>
      <c r="APS107" s="1"/>
      <c r="APT107" s="1"/>
      <c r="APU107" s="1"/>
      <c r="APV107" s="1"/>
      <c r="APW107" s="1"/>
      <c r="APX107" s="1"/>
      <c r="APY107" s="1"/>
      <c r="APZ107" s="1"/>
      <c r="AQA107" s="1"/>
      <c r="AQB107" s="1"/>
      <c r="AQC107" s="1"/>
      <c r="AQD107" s="1"/>
      <c r="AQE107" s="1"/>
      <c r="AQF107" s="1"/>
      <c r="AQG107" s="1"/>
      <c r="AQH107" s="1"/>
      <c r="AQI107" s="1"/>
      <c r="AQJ107" s="1"/>
      <c r="AQK107" s="1"/>
      <c r="AQL107" s="1"/>
      <c r="AQM107" s="1"/>
      <c r="AQN107" s="1"/>
      <c r="AQO107" s="1"/>
      <c r="AQP107" s="1"/>
      <c r="AQQ107" s="1"/>
      <c r="AQR107" s="1"/>
      <c r="AQS107" s="1"/>
      <c r="AQT107" s="1"/>
      <c r="AQU107" s="1"/>
      <c r="AQV107" s="1"/>
      <c r="AQW107" s="1"/>
      <c r="AQX107" s="1"/>
      <c r="AQY107" s="1"/>
      <c r="AQZ107" s="1"/>
      <c r="ARA107" s="1"/>
      <c r="ARB107" s="1"/>
      <c r="ARC107" s="1"/>
      <c r="ARD107" s="1"/>
      <c r="ARE107" s="1"/>
      <c r="ARF107" s="1"/>
      <c r="ARG107" s="1"/>
      <c r="ARH107" s="1"/>
      <c r="ARI107" s="1"/>
      <c r="ARJ107" s="1"/>
      <c r="ARK107" s="1"/>
      <c r="ARL107" s="1"/>
      <c r="ARM107" s="1"/>
      <c r="ARN107" s="1"/>
      <c r="ARO107" s="1"/>
      <c r="ARP107" s="1"/>
      <c r="ARQ107" s="1"/>
      <c r="ARR107" s="1"/>
      <c r="ARS107" s="1"/>
      <c r="ART107" s="1"/>
      <c r="ARU107" s="1"/>
      <c r="ARV107" s="1"/>
      <c r="ARW107" s="1"/>
      <c r="ARX107" s="1"/>
      <c r="ARY107" s="1"/>
      <c r="ARZ107" s="1"/>
      <c r="ASA107" s="1"/>
      <c r="ASB107" s="1"/>
      <c r="ASC107" s="1"/>
      <c r="ASD107" s="1"/>
      <c r="ASE107" s="1"/>
      <c r="ASF107" s="1"/>
      <c r="ASG107" s="1"/>
      <c r="ASH107" s="1"/>
      <c r="ASI107" s="1"/>
      <c r="ASJ107" s="1"/>
      <c r="ASK107" s="1"/>
      <c r="ASL107" s="1"/>
      <c r="ASM107" s="1"/>
      <c r="ASN107" s="1"/>
      <c r="ASO107" s="1"/>
      <c r="ASP107" s="1"/>
      <c r="ASQ107" s="1"/>
      <c r="ASR107" s="1"/>
      <c r="ASS107" s="1"/>
      <c r="AST107" s="1"/>
      <c r="ASU107" s="1"/>
      <c r="ASV107" s="1"/>
      <c r="ASW107" s="1"/>
      <c r="ASX107" s="1"/>
      <c r="ASY107" s="1"/>
      <c r="ASZ107" s="1"/>
      <c r="ATA107" s="1"/>
      <c r="ATB107" s="1"/>
      <c r="ATC107" s="1"/>
      <c r="ATD107" s="1"/>
      <c r="ATE107" s="1"/>
      <c r="ATF107" s="1"/>
      <c r="ATG107" s="1"/>
      <c r="ATH107" s="1"/>
      <c r="ATI107" s="1"/>
      <c r="ATJ107" s="1"/>
      <c r="ATK107" s="1"/>
      <c r="ATL107" s="1"/>
      <c r="ATM107" s="1"/>
      <c r="ATN107" s="1"/>
      <c r="ATO107" s="1"/>
      <c r="ATP107" s="1"/>
      <c r="ATQ107" s="1"/>
      <c r="ATR107" s="1"/>
      <c r="ATS107" s="1"/>
      <c r="ATT107" s="1"/>
      <c r="ATU107" s="1"/>
      <c r="ATV107" s="1"/>
      <c r="ATW107" s="1"/>
      <c r="ATX107" s="1"/>
      <c r="ATY107" s="1"/>
      <c r="ATZ107" s="1"/>
      <c r="AUA107" s="1"/>
      <c r="AUB107" s="1"/>
      <c r="AUC107" s="1"/>
      <c r="AUD107" s="1"/>
      <c r="AUE107" s="1"/>
      <c r="AUF107" s="1"/>
      <c r="AUG107" s="1"/>
      <c r="AUH107" s="1"/>
      <c r="AUI107" s="1"/>
      <c r="AUJ107" s="1"/>
      <c r="AUK107" s="1"/>
      <c r="AUL107" s="1"/>
      <c r="AUM107" s="1"/>
      <c r="AUN107" s="1"/>
      <c r="AUO107" s="1"/>
      <c r="AUP107" s="1"/>
      <c r="AUQ107" s="1"/>
      <c r="AUR107" s="1"/>
      <c r="AUS107" s="1"/>
      <c r="AUT107" s="1"/>
      <c r="AUU107" s="1"/>
      <c r="AUV107" s="1"/>
      <c r="AUW107" s="1"/>
      <c r="AUX107" s="1"/>
      <c r="AUY107" s="1"/>
      <c r="AUZ107" s="1"/>
      <c r="AVA107" s="1"/>
      <c r="AVB107" s="1"/>
      <c r="AVC107" s="1"/>
      <c r="AVD107" s="1"/>
      <c r="AVE107" s="1"/>
      <c r="AVF107" s="1"/>
      <c r="AVG107" s="1"/>
      <c r="AVH107" s="1"/>
      <c r="AVI107" s="1"/>
      <c r="AVJ107" s="1"/>
      <c r="AVK107" s="1"/>
      <c r="AVL107" s="1"/>
      <c r="AVM107" s="1"/>
      <c r="AVN107" s="1"/>
      <c r="AVO107" s="1"/>
      <c r="AVP107" s="1"/>
      <c r="AVQ107" s="1"/>
      <c r="AVR107" s="1"/>
      <c r="AVS107" s="1"/>
      <c r="AVT107" s="1"/>
      <c r="AVU107" s="1"/>
      <c r="AVV107" s="1"/>
      <c r="AVW107" s="1"/>
      <c r="AVX107" s="1"/>
      <c r="AVY107" s="1"/>
      <c r="AVZ107" s="1"/>
      <c r="AWA107" s="1"/>
      <c r="AWB107" s="1"/>
      <c r="AWC107" s="1"/>
      <c r="AWD107" s="1"/>
      <c r="AWE107" s="1"/>
      <c r="AWF107" s="1"/>
      <c r="AWG107" s="1"/>
      <c r="AWH107" s="1"/>
      <c r="AWI107" s="1"/>
      <c r="AWJ107" s="1"/>
      <c r="AWK107" s="1"/>
      <c r="AWL107" s="1"/>
      <c r="AWM107" s="1"/>
      <c r="AWN107" s="1"/>
      <c r="AWO107" s="1"/>
      <c r="AWP107" s="1"/>
      <c r="AWQ107" s="1"/>
      <c r="AWR107" s="1"/>
      <c r="AWS107" s="1"/>
      <c r="AWT107" s="1"/>
      <c r="AWU107" s="1"/>
      <c r="AWV107" s="1"/>
      <c r="AWW107" s="1"/>
      <c r="AWX107" s="1"/>
      <c r="AWY107" s="1"/>
      <c r="AWZ107" s="1"/>
      <c r="AXA107" s="1"/>
      <c r="AXB107" s="1"/>
      <c r="AXC107" s="1"/>
      <c r="AXD107" s="1"/>
      <c r="AXE107" s="1"/>
      <c r="AXF107" s="1"/>
      <c r="AXG107" s="1"/>
      <c r="AXH107" s="1"/>
      <c r="AXI107" s="1"/>
      <c r="AXJ107" s="1"/>
      <c r="AXK107" s="1"/>
      <c r="AXL107" s="1"/>
      <c r="AXM107" s="1"/>
      <c r="AXN107" s="1"/>
      <c r="AXO107" s="1"/>
      <c r="AXP107" s="1"/>
      <c r="AXQ107" s="1"/>
      <c r="AXR107" s="1"/>
      <c r="AXS107" s="1"/>
      <c r="AXT107" s="1"/>
      <c r="AXU107" s="1"/>
      <c r="AXV107" s="1"/>
      <c r="AXW107" s="1"/>
      <c r="AXX107" s="1"/>
      <c r="AXY107" s="1"/>
      <c r="AXZ107" s="1"/>
      <c r="AYA107" s="1"/>
      <c r="AYB107" s="1"/>
      <c r="AYC107" s="1"/>
      <c r="AYD107" s="1"/>
      <c r="AYE107" s="1"/>
      <c r="AYF107" s="1"/>
      <c r="AYG107" s="1"/>
      <c r="AYH107" s="1"/>
      <c r="AYI107" s="1"/>
      <c r="AYJ107" s="1"/>
      <c r="AYK107" s="1"/>
      <c r="AYL107" s="1"/>
      <c r="AYM107" s="1"/>
      <c r="AYN107" s="1"/>
      <c r="AYO107" s="1"/>
      <c r="AYP107" s="1"/>
      <c r="AYQ107" s="1"/>
      <c r="AYR107" s="1"/>
      <c r="AYS107" s="1"/>
      <c r="AYT107" s="1"/>
      <c r="AYU107" s="1"/>
      <c r="AYV107" s="1"/>
      <c r="AYW107" s="1"/>
      <c r="AYX107" s="1"/>
      <c r="AYY107" s="1"/>
      <c r="AYZ107" s="1"/>
      <c r="AZA107" s="1"/>
      <c r="AZB107" s="1"/>
      <c r="AZC107" s="1"/>
      <c r="AZD107" s="1"/>
      <c r="AZE107" s="1"/>
      <c r="AZF107" s="1"/>
      <c r="AZG107" s="1"/>
      <c r="AZH107" s="1"/>
      <c r="AZI107" s="1"/>
      <c r="AZJ107" s="1"/>
      <c r="AZK107" s="1"/>
      <c r="AZL107" s="1"/>
      <c r="AZM107" s="1"/>
      <c r="AZN107" s="1"/>
      <c r="AZO107" s="1"/>
      <c r="AZP107" s="1"/>
      <c r="AZQ107" s="1"/>
      <c r="AZR107" s="1"/>
      <c r="AZS107" s="1"/>
      <c r="AZT107" s="1"/>
      <c r="AZU107" s="1"/>
      <c r="AZV107" s="1"/>
      <c r="AZW107" s="1"/>
      <c r="AZX107" s="1"/>
      <c r="AZY107" s="1"/>
      <c r="AZZ107" s="1"/>
      <c r="BAA107" s="1"/>
      <c r="BAB107" s="1"/>
      <c r="BAC107" s="1"/>
      <c r="BAD107" s="1"/>
      <c r="BAE107" s="1"/>
      <c r="BAF107" s="1"/>
      <c r="BAG107" s="1"/>
      <c r="BAH107" s="1"/>
      <c r="BAI107" s="1"/>
      <c r="BAJ107" s="1"/>
      <c r="BAK107" s="1"/>
      <c r="BAL107" s="1"/>
      <c r="BAM107" s="1"/>
      <c r="BAN107" s="1"/>
      <c r="BAO107" s="1"/>
      <c r="BAP107" s="1"/>
      <c r="BAQ107" s="1"/>
      <c r="BAR107" s="1"/>
      <c r="BAS107" s="1"/>
      <c r="BAT107" s="1"/>
      <c r="BAU107" s="1"/>
      <c r="BAV107" s="1"/>
      <c r="BAW107" s="1"/>
      <c r="BAX107" s="1"/>
      <c r="BAY107" s="1"/>
      <c r="BAZ107" s="1"/>
      <c r="BBA107" s="1"/>
      <c r="BBB107" s="1"/>
      <c r="BBC107" s="1"/>
      <c r="BBD107" s="1"/>
      <c r="BBE107" s="1"/>
      <c r="BBF107" s="1"/>
      <c r="BBG107" s="1"/>
      <c r="BBH107" s="1"/>
      <c r="BBI107" s="1"/>
      <c r="BBJ107" s="1"/>
      <c r="BBK107" s="1"/>
      <c r="BBL107" s="1"/>
      <c r="BBM107" s="1"/>
      <c r="BBN107" s="1"/>
      <c r="BBO107" s="1"/>
      <c r="BBP107" s="1"/>
      <c r="BBQ107" s="1"/>
      <c r="BBR107" s="1"/>
      <c r="BBS107" s="1"/>
      <c r="BBT107" s="1"/>
      <c r="BBU107" s="1"/>
      <c r="BBV107" s="1"/>
      <c r="BBW107" s="1"/>
      <c r="BBX107" s="1"/>
      <c r="BBY107" s="1"/>
      <c r="BBZ107" s="1"/>
      <c r="BCA107" s="1"/>
      <c r="BCB107" s="1"/>
      <c r="BCC107" s="1"/>
      <c r="BCD107" s="1"/>
      <c r="BCE107" s="1"/>
      <c r="BCF107" s="1"/>
      <c r="BCG107" s="1"/>
      <c r="BCH107" s="1"/>
      <c r="BCI107" s="1"/>
      <c r="BCJ107" s="1"/>
      <c r="BCK107" s="1"/>
      <c r="BCL107" s="1"/>
      <c r="BCM107" s="1"/>
      <c r="BCN107" s="1"/>
      <c r="BCO107" s="1"/>
      <c r="BCP107" s="1"/>
      <c r="BCQ107" s="1"/>
      <c r="BCR107" s="1"/>
      <c r="BCS107" s="1"/>
      <c r="BCT107" s="1"/>
      <c r="BCU107" s="1"/>
      <c r="BCV107" s="1"/>
      <c r="BCW107" s="1"/>
      <c r="BCX107" s="1"/>
      <c r="BCY107" s="1"/>
      <c r="BCZ107" s="1"/>
      <c r="BDA107" s="1"/>
      <c r="BDB107" s="1"/>
      <c r="BDC107" s="1"/>
      <c r="BDD107" s="1"/>
      <c r="BDE107" s="1"/>
      <c r="BDF107" s="1"/>
      <c r="BDG107" s="1"/>
      <c r="BDH107" s="1"/>
      <c r="BDI107" s="1"/>
      <c r="BDJ107" s="1"/>
      <c r="BDK107" s="1"/>
      <c r="BDL107" s="1"/>
      <c r="BDM107" s="1"/>
      <c r="BDN107" s="1"/>
      <c r="BDO107" s="1"/>
      <c r="BDP107" s="1"/>
      <c r="BDQ107" s="1"/>
      <c r="BDR107" s="1"/>
      <c r="BDS107" s="1"/>
      <c r="BDT107" s="1"/>
      <c r="BDU107" s="1"/>
      <c r="BDV107" s="1"/>
      <c r="BDW107" s="1"/>
      <c r="BDX107" s="1"/>
      <c r="BDY107" s="1"/>
      <c r="BDZ107" s="1"/>
      <c r="BEA107" s="1"/>
      <c r="BEB107" s="1"/>
      <c r="BEC107" s="1"/>
      <c r="BED107" s="1"/>
      <c r="BEE107" s="1"/>
      <c r="BEF107" s="1"/>
      <c r="BEG107" s="1"/>
      <c r="BEH107" s="1"/>
      <c r="BEI107" s="1"/>
      <c r="BEJ107" s="1"/>
      <c r="BEK107" s="1"/>
      <c r="BEL107" s="1"/>
      <c r="BEM107" s="1"/>
      <c r="BEN107" s="1"/>
      <c r="BEO107" s="1"/>
      <c r="BEP107" s="1"/>
      <c r="BEQ107" s="1"/>
      <c r="BER107" s="1"/>
      <c r="BES107" s="1"/>
      <c r="BET107" s="1"/>
      <c r="BEU107" s="1"/>
      <c r="BEV107" s="1"/>
      <c r="BEW107" s="1"/>
      <c r="BEX107" s="1"/>
      <c r="BEY107" s="1"/>
      <c r="BEZ107" s="1"/>
      <c r="BFA107" s="1"/>
      <c r="BFB107" s="1"/>
      <c r="BFC107" s="1"/>
      <c r="BFD107" s="1"/>
      <c r="BFE107" s="1"/>
      <c r="BFF107" s="1"/>
      <c r="BFG107" s="1"/>
      <c r="BFH107" s="1"/>
      <c r="BFI107" s="1"/>
      <c r="BFJ107" s="1"/>
      <c r="BFK107" s="1"/>
      <c r="BFL107" s="1"/>
      <c r="BFM107" s="1"/>
      <c r="BFN107" s="1"/>
      <c r="BFO107" s="1"/>
      <c r="BFP107" s="1"/>
      <c r="BFQ107" s="1"/>
      <c r="BFR107" s="1"/>
      <c r="BFS107" s="1"/>
      <c r="BFT107" s="1"/>
      <c r="BFU107" s="1"/>
      <c r="BFV107" s="1"/>
      <c r="BFW107" s="1"/>
      <c r="BFX107" s="1"/>
      <c r="BFY107" s="1"/>
      <c r="BFZ107" s="1"/>
      <c r="BGA107" s="1"/>
      <c r="BGB107" s="1"/>
      <c r="BGC107" s="1"/>
      <c r="BGD107" s="1"/>
      <c r="BGE107" s="1"/>
      <c r="BGF107" s="1"/>
      <c r="BGG107" s="1"/>
      <c r="BGH107" s="1"/>
      <c r="BGI107" s="1"/>
      <c r="BGJ107" s="1"/>
      <c r="BGK107" s="1"/>
      <c r="BGL107" s="1"/>
      <c r="BGM107" s="1"/>
      <c r="BGN107" s="1"/>
      <c r="BGO107" s="1"/>
      <c r="BGP107" s="1"/>
      <c r="BGQ107" s="1"/>
      <c r="BGR107" s="1"/>
      <c r="BGS107" s="1"/>
      <c r="BGT107" s="1"/>
      <c r="BGU107" s="1"/>
      <c r="BGV107" s="1"/>
      <c r="BGW107" s="1"/>
      <c r="BGX107" s="1"/>
      <c r="BGY107" s="1"/>
      <c r="BGZ107" s="1"/>
      <c r="BHA107" s="1"/>
      <c r="BHB107" s="1"/>
      <c r="BHC107" s="1"/>
      <c r="BHD107" s="1"/>
      <c r="BHE107" s="1"/>
      <c r="BHF107" s="1"/>
      <c r="BHG107" s="1"/>
      <c r="BHH107" s="1"/>
      <c r="BHI107" s="1"/>
      <c r="BHJ107" s="1"/>
      <c r="BHK107" s="1"/>
      <c r="BHL107" s="1"/>
      <c r="BHM107" s="1"/>
      <c r="BHN107" s="1"/>
      <c r="BHO107" s="1"/>
      <c r="BHP107" s="1"/>
    </row>
    <row r="108" spans="1:1576" s="106" customFormat="1">
      <c r="A108" s="15"/>
      <c r="B108" s="15"/>
      <c r="C108" s="15"/>
      <c r="D108" s="15"/>
      <c r="E108" s="15"/>
      <c r="F108" s="15"/>
      <c r="G108" s="36"/>
      <c r="H108" s="15"/>
      <c r="I108" s="15"/>
      <c r="J108" s="15"/>
      <c r="K108" s="15"/>
      <c r="L108" s="15"/>
      <c r="M108" s="35"/>
      <c r="N108" s="15"/>
      <c r="O108" s="35"/>
      <c r="P108" s="15"/>
      <c r="Q108" s="35"/>
      <c r="R108" s="15"/>
      <c r="S108" s="35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  <c r="AMM108" s="1"/>
      <c r="AMN108" s="1"/>
      <c r="AMO108" s="1"/>
      <c r="AMP108" s="1"/>
      <c r="AMQ108" s="1"/>
      <c r="AMR108" s="1"/>
      <c r="AMS108" s="1"/>
      <c r="AMT108" s="1"/>
      <c r="AMU108" s="1"/>
      <c r="AMV108" s="1"/>
      <c r="AMW108" s="1"/>
      <c r="AMX108" s="1"/>
      <c r="AMY108" s="1"/>
      <c r="AMZ108" s="1"/>
      <c r="ANA108" s="1"/>
      <c r="ANB108" s="1"/>
      <c r="ANC108" s="1"/>
      <c r="AND108" s="1"/>
      <c r="ANE108" s="1"/>
      <c r="ANF108" s="1"/>
      <c r="ANG108" s="1"/>
      <c r="ANH108" s="1"/>
      <c r="ANI108" s="1"/>
      <c r="ANJ108" s="1"/>
      <c r="ANK108" s="1"/>
      <c r="ANL108" s="1"/>
      <c r="ANM108" s="1"/>
      <c r="ANN108" s="1"/>
      <c r="ANO108" s="1"/>
      <c r="ANP108" s="1"/>
      <c r="ANQ108" s="1"/>
      <c r="ANR108" s="1"/>
      <c r="ANS108" s="1"/>
      <c r="ANT108" s="1"/>
      <c r="ANU108" s="1"/>
      <c r="ANV108" s="1"/>
      <c r="ANW108" s="1"/>
      <c r="ANX108" s="1"/>
      <c r="ANY108" s="1"/>
      <c r="ANZ108" s="1"/>
      <c r="AOA108" s="1"/>
      <c r="AOB108" s="1"/>
      <c r="AOC108" s="1"/>
      <c r="AOD108" s="1"/>
      <c r="AOE108" s="1"/>
      <c r="AOF108" s="1"/>
      <c r="AOG108" s="1"/>
      <c r="AOH108" s="1"/>
      <c r="AOI108" s="1"/>
      <c r="AOJ108" s="1"/>
      <c r="AOK108" s="1"/>
      <c r="AOL108" s="1"/>
      <c r="AOM108" s="1"/>
      <c r="AON108" s="1"/>
      <c r="AOO108" s="1"/>
      <c r="AOP108" s="1"/>
      <c r="AOQ108" s="1"/>
      <c r="AOR108" s="1"/>
      <c r="AOS108" s="1"/>
      <c r="AOT108" s="1"/>
      <c r="AOU108" s="1"/>
      <c r="AOV108" s="1"/>
      <c r="AOW108" s="1"/>
      <c r="AOX108" s="1"/>
      <c r="AOY108" s="1"/>
      <c r="AOZ108" s="1"/>
      <c r="APA108" s="1"/>
      <c r="APB108" s="1"/>
      <c r="APC108" s="1"/>
      <c r="APD108" s="1"/>
      <c r="APE108" s="1"/>
      <c r="APF108" s="1"/>
      <c r="APG108" s="1"/>
      <c r="APH108" s="1"/>
      <c r="API108" s="1"/>
      <c r="APJ108" s="1"/>
      <c r="APK108" s="1"/>
      <c r="APL108" s="1"/>
      <c r="APM108" s="1"/>
      <c r="APN108" s="1"/>
      <c r="APO108" s="1"/>
      <c r="APP108" s="1"/>
      <c r="APQ108" s="1"/>
      <c r="APR108" s="1"/>
      <c r="APS108" s="1"/>
      <c r="APT108" s="1"/>
      <c r="APU108" s="1"/>
      <c r="APV108" s="1"/>
      <c r="APW108" s="1"/>
      <c r="APX108" s="1"/>
      <c r="APY108" s="1"/>
      <c r="APZ108" s="1"/>
      <c r="AQA108" s="1"/>
      <c r="AQB108" s="1"/>
      <c r="AQC108" s="1"/>
      <c r="AQD108" s="1"/>
      <c r="AQE108" s="1"/>
      <c r="AQF108" s="1"/>
      <c r="AQG108" s="1"/>
      <c r="AQH108" s="1"/>
      <c r="AQI108" s="1"/>
      <c r="AQJ108" s="1"/>
      <c r="AQK108" s="1"/>
      <c r="AQL108" s="1"/>
      <c r="AQM108" s="1"/>
      <c r="AQN108" s="1"/>
      <c r="AQO108" s="1"/>
      <c r="AQP108" s="1"/>
      <c r="AQQ108" s="1"/>
      <c r="AQR108" s="1"/>
      <c r="AQS108" s="1"/>
      <c r="AQT108" s="1"/>
      <c r="AQU108" s="1"/>
      <c r="AQV108" s="1"/>
      <c r="AQW108" s="1"/>
      <c r="AQX108" s="1"/>
      <c r="AQY108" s="1"/>
      <c r="AQZ108" s="1"/>
      <c r="ARA108" s="1"/>
      <c r="ARB108" s="1"/>
      <c r="ARC108" s="1"/>
      <c r="ARD108" s="1"/>
      <c r="ARE108" s="1"/>
      <c r="ARF108" s="1"/>
      <c r="ARG108" s="1"/>
      <c r="ARH108" s="1"/>
      <c r="ARI108" s="1"/>
      <c r="ARJ108" s="1"/>
      <c r="ARK108" s="1"/>
      <c r="ARL108" s="1"/>
      <c r="ARM108" s="1"/>
      <c r="ARN108" s="1"/>
      <c r="ARO108" s="1"/>
      <c r="ARP108" s="1"/>
      <c r="ARQ108" s="1"/>
      <c r="ARR108" s="1"/>
      <c r="ARS108" s="1"/>
      <c r="ART108" s="1"/>
      <c r="ARU108" s="1"/>
      <c r="ARV108" s="1"/>
      <c r="ARW108" s="1"/>
      <c r="ARX108" s="1"/>
      <c r="ARY108" s="1"/>
      <c r="ARZ108" s="1"/>
      <c r="ASA108" s="1"/>
      <c r="ASB108" s="1"/>
      <c r="ASC108" s="1"/>
      <c r="ASD108" s="1"/>
      <c r="ASE108" s="1"/>
      <c r="ASF108" s="1"/>
      <c r="ASG108" s="1"/>
      <c r="ASH108" s="1"/>
      <c r="ASI108" s="1"/>
      <c r="ASJ108" s="1"/>
      <c r="ASK108" s="1"/>
      <c r="ASL108" s="1"/>
      <c r="ASM108" s="1"/>
      <c r="ASN108" s="1"/>
      <c r="ASO108" s="1"/>
      <c r="ASP108" s="1"/>
      <c r="ASQ108" s="1"/>
      <c r="ASR108" s="1"/>
      <c r="ASS108" s="1"/>
      <c r="AST108" s="1"/>
      <c r="ASU108" s="1"/>
      <c r="ASV108" s="1"/>
      <c r="ASW108" s="1"/>
      <c r="ASX108" s="1"/>
      <c r="ASY108" s="1"/>
      <c r="ASZ108" s="1"/>
      <c r="ATA108" s="1"/>
      <c r="ATB108" s="1"/>
      <c r="ATC108" s="1"/>
      <c r="ATD108" s="1"/>
      <c r="ATE108" s="1"/>
      <c r="ATF108" s="1"/>
      <c r="ATG108" s="1"/>
      <c r="ATH108" s="1"/>
      <c r="ATI108" s="1"/>
      <c r="ATJ108" s="1"/>
      <c r="ATK108" s="1"/>
      <c r="ATL108" s="1"/>
      <c r="ATM108" s="1"/>
      <c r="ATN108" s="1"/>
      <c r="ATO108" s="1"/>
      <c r="ATP108" s="1"/>
      <c r="ATQ108" s="1"/>
      <c r="ATR108" s="1"/>
      <c r="ATS108" s="1"/>
      <c r="ATT108" s="1"/>
      <c r="ATU108" s="1"/>
      <c r="ATV108" s="1"/>
      <c r="ATW108" s="1"/>
      <c r="ATX108" s="1"/>
      <c r="ATY108" s="1"/>
      <c r="ATZ108" s="1"/>
      <c r="AUA108" s="1"/>
      <c r="AUB108" s="1"/>
      <c r="AUC108" s="1"/>
      <c r="AUD108" s="1"/>
      <c r="AUE108" s="1"/>
      <c r="AUF108" s="1"/>
      <c r="AUG108" s="1"/>
      <c r="AUH108" s="1"/>
      <c r="AUI108" s="1"/>
      <c r="AUJ108" s="1"/>
      <c r="AUK108" s="1"/>
      <c r="AUL108" s="1"/>
      <c r="AUM108" s="1"/>
      <c r="AUN108" s="1"/>
      <c r="AUO108" s="1"/>
      <c r="AUP108" s="1"/>
      <c r="AUQ108" s="1"/>
      <c r="AUR108" s="1"/>
      <c r="AUS108" s="1"/>
      <c r="AUT108" s="1"/>
      <c r="AUU108" s="1"/>
      <c r="AUV108" s="1"/>
      <c r="AUW108" s="1"/>
      <c r="AUX108" s="1"/>
      <c r="AUY108" s="1"/>
      <c r="AUZ108" s="1"/>
      <c r="AVA108" s="1"/>
      <c r="AVB108" s="1"/>
      <c r="AVC108" s="1"/>
      <c r="AVD108" s="1"/>
      <c r="AVE108" s="1"/>
      <c r="AVF108" s="1"/>
      <c r="AVG108" s="1"/>
      <c r="AVH108" s="1"/>
      <c r="AVI108" s="1"/>
      <c r="AVJ108" s="1"/>
      <c r="AVK108" s="1"/>
      <c r="AVL108" s="1"/>
      <c r="AVM108" s="1"/>
      <c r="AVN108" s="1"/>
      <c r="AVO108" s="1"/>
      <c r="AVP108" s="1"/>
      <c r="AVQ108" s="1"/>
      <c r="AVR108" s="1"/>
      <c r="AVS108" s="1"/>
      <c r="AVT108" s="1"/>
      <c r="AVU108" s="1"/>
      <c r="AVV108" s="1"/>
      <c r="AVW108" s="1"/>
      <c r="AVX108" s="1"/>
      <c r="AVY108" s="1"/>
      <c r="AVZ108" s="1"/>
      <c r="AWA108" s="1"/>
      <c r="AWB108" s="1"/>
      <c r="AWC108" s="1"/>
      <c r="AWD108" s="1"/>
      <c r="AWE108" s="1"/>
      <c r="AWF108" s="1"/>
      <c r="AWG108" s="1"/>
      <c r="AWH108" s="1"/>
      <c r="AWI108" s="1"/>
      <c r="AWJ108" s="1"/>
      <c r="AWK108" s="1"/>
      <c r="AWL108" s="1"/>
      <c r="AWM108" s="1"/>
      <c r="AWN108" s="1"/>
      <c r="AWO108" s="1"/>
      <c r="AWP108" s="1"/>
      <c r="AWQ108" s="1"/>
      <c r="AWR108" s="1"/>
      <c r="AWS108" s="1"/>
      <c r="AWT108" s="1"/>
      <c r="AWU108" s="1"/>
      <c r="AWV108" s="1"/>
      <c r="AWW108" s="1"/>
      <c r="AWX108" s="1"/>
      <c r="AWY108" s="1"/>
      <c r="AWZ108" s="1"/>
      <c r="AXA108" s="1"/>
      <c r="AXB108" s="1"/>
      <c r="AXC108" s="1"/>
      <c r="AXD108" s="1"/>
      <c r="AXE108" s="1"/>
      <c r="AXF108" s="1"/>
      <c r="AXG108" s="1"/>
      <c r="AXH108" s="1"/>
      <c r="AXI108" s="1"/>
      <c r="AXJ108" s="1"/>
      <c r="AXK108" s="1"/>
      <c r="AXL108" s="1"/>
      <c r="AXM108" s="1"/>
      <c r="AXN108" s="1"/>
      <c r="AXO108" s="1"/>
      <c r="AXP108" s="1"/>
      <c r="AXQ108" s="1"/>
      <c r="AXR108" s="1"/>
      <c r="AXS108" s="1"/>
      <c r="AXT108" s="1"/>
      <c r="AXU108" s="1"/>
      <c r="AXV108" s="1"/>
      <c r="AXW108" s="1"/>
      <c r="AXX108" s="1"/>
      <c r="AXY108" s="1"/>
      <c r="AXZ108" s="1"/>
      <c r="AYA108" s="1"/>
      <c r="AYB108" s="1"/>
      <c r="AYC108" s="1"/>
      <c r="AYD108" s="1"/>
      <c r="AYE108" s="1"/>
      <c r="AYF108" s="1"/>
      <c r="AYG108" s="1"/>
      <c r="AYH108" s="1"/>
      <c r="AYI108" s="1"/>
      <c r="AYJ108" s="1"/>
      <c r="AYK108" s="1"/>
      <c r="AYL108" s="1"/>
      <c r="AYM108" s="1"/>
      <c r="AYN108" s="1"/>
      <c r="AYO108" s="1"/>
      <c r="AYP108" s="1"/>
      <c r="AYQ108" s="1"/>
      <c r="AYR108" s="1"/>
      <c r="AYS108" s="1"/>
      <c r="AYT108" s="1"/>
      <c r="AYU108" s="1"/>
      <c r="AYV108" s="1"/>
      <c r="AYW108" s="1"/>
      <c r="AYX108" s="1"/>
      <c r="AYY108" s="1"/>
      <c r="AYZ108" s="1"/>
      <c r="AZA108" s="1"/>
      <c r="AZB108" s="1"/>
      <c r="AZC108" s="1"/>
      <c r="AZD108" s="1"/>
      <c r="AZE108" s="1"/>
      <c r="AZF108" s="1"/>
      <c r="AZG108" s="1"/>
      <c r="AZH108" s="1"/>
      <c r="AZI108" s="1"/>
      <c r="AZJ108" s="1"/>
      <c r="AZK108" s="1"/>
      <c r="AZL108" s="1"/>
      <c r="AZM108" s="1"/>
      <c r="AZN108" s="1"/>
      <c r="AZO108" s="1"/>
      <c r="AZP108" s="1"/>
      <c r="AZQ108" s="1"/>
      <c r="AZR108" s="1"/>
      <c r="AZS108" s="1"/>
      <c r="AZT108" s="1"/>
      <c r="AZU108" s="1"/>
      <c r="AZV108" s="1"/>
      <c r="AZW108" s="1"/>
      <c r="AZX108" s="1"/>
      <c r="AZY108" s="1"/>
      <c r="AZZ108" s="1"/>
      <c r="BAA108" s="1"/>
      <c r="BAB108" s="1"/>
      <c r="BAC108" s="1"/>
      <c r="BAD108" s="1"/>
      <c r="BAE108" s="1"/>
      <c r="BAF108" s="1"/>
      <c r="BAG108" s="1"/>
      <c r="BAH108" s="1"/>
      <c r="BAI108" s="1"/>
      <c r="BAJ108" s="1"/>
      <c r="BAK108" s="1"/>
      <c r="BAL108" s="1"/>
      <c r="BAM108" s="1"/>
      <c r="BAN108" s="1"/>
      <c r="BAO108" s="1"/>
      <c r="BAP108" s="1"/>
      <c r="BAQ108" s="1"/>
      <c r="BAR108" s="1"/>
      <c r="BAS108" s="1"/>
      <c r="BAT108" s="1"/>
      <c r="BAU108" s="1"/>
      <c r="BAV108" s="1"/>
      <c r="BAW108" s="1"/>
      <c r="BAX108" s="1"/>
      <c r="BAY108" s="1"/>
      <c r="BAZ108" s="1"/>
      <c r="BBA108" s="1"/>
      <c r="BBB108" s="1"/>
      <c r="BBC108" s="1"/>
      <c r="BBD108" s="1"/>
      <c r="BBE108" s="1"/>
      <c r="BBF108" s="1"/>
      <c r="BBG108" s="1"/>
      <c r="BBH108" s="1"/>
      <c r="BBI108" s="1"/>
      <c r="BBJ108" s="1"/>
      <c r="BBK108" s="1"/>
      <c r="BBL108" s="1"/>
      <c r="BBM108" s="1"/>
      <c r="BBN108" s="1"/>
      <c r="BBO108" s="1"/>
      <c r="BBP108" s="1"/>
      <c r="BBQ108" s="1"/>
      <c r="BBR108" s="1"/>
      <c r="BBS108" s="1"/>
      <c r="BBT108" s="1"/>
      <c r="BBU108" s="1"/>
      <c r="BBV108" s="1"/>
      <c r="BBW108" s="1"/>
      <c r="BBX108" s="1"/>
      <c r="BBY108" s="1"/>
      <c r="BBZ108" s="1"/>
      <c r="BCA108" s="1"/>
      <c r="BCB108" s="1"/>
      <c r="BCC108" s="1"/>
      <c r="BCD108" s="1"/>
      <c r="BCE108" s="1"/>
      <c r="BCF108" s="1"/>
      <c r="BCG108" s="1"/>
      <c r="BCH108" s="1"/>
      <c r="BCI108" s="1"/>
      <c r="BCJ108" s="1"/>
      <c r="BCK108" s="1"/>
      <c r="BCL108" s="1"/>
      <c r="BCM108" s="1"/>
      <c r="BCN108" s="1"/>
      <c r="BCO108" s="1"/>
      <c r="BCP108" s="1"/>
      <c r="BCQ108" s="1"/>
      <c r="BCR108" s="1"/>
      <c r="BCS108" s="1"/>
      <c r="BCT108" s="1"/>
      <c r="BCU108" s="1"/>
      <c r="BCV108" s="1"/>
      <c r="BCW108" s="1"/>
      <c r="BCX108" s="1"/>
      <c r="BCY108" s="1"/>
      <c r="BCZ108" s="1"/>
      <c r="BDA108" s="1"/>
      <c r="BDB108" s="1"/>
      <c r="BDC108" s="1"/>
      <c r="BDD108" s="1"/>
      <c r="BDE108" s="1"/>
      <c r="BDF108" s="1"/>
      <c r="BDG108" s="1"/>
      <c r="BDH108" s="1"/>
      <c r="BDI108" s="1"/>
      <c r="BDJ108" s="1"/>
      <c r="BDK108" s="1"/>
      <c r="BDL108" s="1"/>
      <c r="BDM108" s="1"/>
      <c r="BDN108" s="1"/>
      <c r="BDO108" s="1"/>
      <c r="BDP108" s="1"/>
      <c r="BDQ108" s="1"/>
      <c r="BDR108" s="1"/>
      <c r="BDS108" s="1"/>
      <c r="BDT108" s="1"/>
      <c r="BDU108" s="1"/>
      <c r="BDV108" s="1"/>
      <c r="BDW108" s="1"/>
      <c r="BDX108" s="1"/>
      <c r="BDY108" s="1"/>
      <c r="BDZ108" s="1"/>
      <c r="BEA108" s="1"/>
      <c r="BEB108" s="1"/>
      <c r="BEC108" s="1"/>
      <c r="BED108" s="1"/>
      <c r="BEE108" s="1"/>
      <c r="BEF108" s="1"/>
      <c r="BEG108" s="1"/>
      <c r="BEH108" s="1"/>
      <c r="BEI108" s="1"/>
      <c r="BEJ108" s="1"/>
      <c r="BEK108" s="1"/>
      <c r="BEL108" s="1"/>
      <c r="BEM108" s="1"/>
      <c r="BEN108" s="1"/>
      <c r="BEO108" s="1"/>
      <c r="BEP108" s="1"/>
      <c r="BEQ108" s="1"/>
      <c r="BER108" s="1"/>
      <c r="BES108" s="1"/>
      <c r="BET108" s="1"/>
      <c r="BEU108" s="1"/>
      <c r="BEV108" s="1"/>
      <c r="BEW108" s="1"/>
      <c r="BEX108" s="1"/>
      <c r="BEY108" s="1"/>
      <c r="BEZ108" s="1"/>
      <c r="BFA108" s="1"/>
      <c r="BFB108" s="1"/>
      <c r="BFC108" s="1"/>
      <c r="BFD108" s="1"/>
      <c r="BFE108" s="1"/>
      <c r="BFF108" s="1"/>
      <c r="BFG108" s="1"/>
      <c r="BFH108" s="1"/>
      <c r="BFI108" s="1"/>
      <c r="BFJ108" s="1"/>
      <c r="BFK108" s="1"/>
      <c r="BFL108" s="1"/>
      <c r="BFM108" s="1"/>
      <c r="BFN108" s="1"/>
      <c r="BFO108" s="1"/>
      <c r="BFP108" s="1"/>
      <c r="BFQ108" s="1"/>
      <c r="BFR108" s="1"/>
      <c r="BFS108" s="1"/>
      <c r="BFT108" s="1"/>
      <c r="BFU108" s="1"/>
      <c r="BFV108" s="1"/>
      <c r="BFW108" s="1"/>
      <c r="BFX108" s="1"/>
      <c r="BFY108" s="1"/>
      <c r="BFZ108" s="1"/>
      <c r="BGA108" s="1"/>
      <c r="BGB108" s="1"/>
      <c r="BGC108" s="1"/>
      <c r="BGD108" s="1"/>
      <c r="BGE108" s="1"/>
      <c r="BGF108" s="1"/>
      <c r="BGG108" s="1"/>
      <c r="BGH108" s="1"/>
      <c r="BGI108" s="1"/>
      <c r="BGJ108" s="1"/>
      <c r="BGK108" s="1"/>
      <c r="BGL108" s="1"/>
      <c r="BGM108" s="1"/>
      <c r="BGN108" s="1"/>
      <c r="BGO108" s="1"/>
      <c r="BGP108" s="1"/>
      <c r="BGQ108" s="1"/>
      <c r="BGR108" s="1"/>
      <c r="BGS108" s="1"/>
      <c r="BGT108" s="1"/>
      <c r="BGU108" s="1"/>
      <c r="BGV108" s="1"/>
      <c r="BGW108" s="1"/>
      <c r="BGX108" s="1"/>
      <c r="BGY108" s="1"/>
      <c r="BGZ108" s="1"/>
      <c r="BHA108" s="1"/>
      <c r="BHB108" s="1"/>
      <c r="BHC108" s="1"/>
      <c r="BHD108" s="1"/>
      <c r="BHE108" s="1"/>
      <c r="BHF108" s="1"/>
      <c r="BHG108" s="1"/>
      <c r="BHH108" s="1"/>
      <c r="BHI108" s="1"/>
      <c r="BHJ108" s="1"/>
      <c r="BHK108" s="1"/>
      <c r="BHL108" s="1"/>
      <c r="BHM108" s="1"/>
      <c r="BHN108" s="1"/>
      <c r="BHO108" s="1"/>
      <c r="BHP108" s="1"/>
    </row>
    <row r="109" spans="1:1576" s="106" customFormat="1">
      <c r="A109" s="15"/>
      <c r="B109" s="15"/>
      <c r="C109" s="15"/>
      <c r="D109" s="15"/>
      <c r="E109" s="15"/>
      <c r="F109" s="15"/>
      <c r="G109" s="36"/>
      <c r="H109" s="15"/>
      <c r="I109" s="15"/>
      <c r="J109" s="15"/>
      <c r="K109" s="15"/>
      <c r="L109" s="15"/>
      <c r="M109" s="35"/>
      <c r="N109" s="15"/>
      <c r="O109" s="35"/>
      <c r="P109" s="15"/>
      <c r="Q109" s="35"/>
      <c r="R109" s="15"/>
      <c r="S109" s="35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  <c r="SP109" s="1"/>
      <c r="SQ109" s="1"/>
      <c r="SR109" s="1"/>
      <c r="SS109" s="1"/>
      <c r="ST109" s="1"/>
      <c r="SU109" s="1"/>
      <c r="SV109" s="1"/>
      <c r="SW109" s="1"/>
      <c r="SX109" s="1"/>
      <c r="SY109" s="1"/>
      <c r="SZ109" s="1"/>
      <c r="TA109" s="1"/>
      <c r="TB109" s="1"/>
      <c r="TC109" s="1"/>
      <c r="TD109" s="1"/>
      <c r="TE109" s="1"/>
      <c r="TF109" s="1"/>
      <c r="TG109" s="1"/>
      <c r="TH109" s="1"/>
      <c r="TI109" s="1"/>
      <c r="TJ109" s="1"/>
      <c r="TK109" s="1"/>
      <c r="TL109" s="1"/>
      <c r="TM109" s="1"/>
      <c r="TN109" s="1"/>
      <c r="TO109" s="1"/>
      <c r="TP109" s="1"/>
      <c r="TQ109" s="1"/>
      <c r="TR109" s="1"/>
      <c r="TS109" s="1"/>
      <c r="TT109" s="1"/>
      <c r="TU109" s="1"/>
      <c r="TV109" s="1"/>
      <c r="TW109" s="1"/>
      <c r="TX109" s="1"/>
      <c r="TY109" s="1"/>
      <c r="TZ109" s="1"/>
      <c r="UA109" s="1"/>
      <c r="UB109" s="1"/>
      <c r="UC109" s="1"/>
      <c r="UD109" s="1"/>
      <c r="UE109" s="1"/>
      <c r="UF109" s="1"/>
      <c r="UG109" s="1"/>
      <c r="UH109" s="1"/>
      <c r="UI109" s="1"/>
      <c r="UJ109" s="1"/>
      <c r="UK109" s="1"/>
      <c r="UL109" s="1"/>
      <c r="UM109" s="1"/>
      <c r="UN109" s="1"/>
      <c r="UO109" s="1"/>
      <c r="UP109" s="1"/>
      <c r="UQ109" s="1"/>
      <c r="UR109" s="1"/>
      <c r="US109" s="1"/>
      <c r="UT109" s="1"/>
      <c r="UU109" s="1"/>
      <c r="UV109" s="1"/>
      <c r="UW109" s="1"/>
      <c r="UX109" s="1"/>
      <c r="UY109" s="1"/>
      <c r="UZ109" s="1"/>
      <c r="VA109" s="1"/>
      <c r="VB109" s="1"/>
      <c r="VC109" s="1"/>
      <c r="VD109" s="1"/>
      <c r="VE109" s="1"/>
      <c r="VF109" s="1"/>
      <c r="VG109" s="1"/>
      <c r="VH109" s="1"/>
      <c r="VI109" s="1"/>
      <c r="VJ109" s="1"/>
      <c r="VK109" s="1"/>
      <c r="VL109" s="1"/>
      <c r="VM109" s="1"/>
      <c r="VN109" s="1"/>
      <c r="VO109" s="1"/>
      <c r="VP109" s="1"/>
      <c r="VQ109" s="1"/>
      <c r="VR109" s="1"/>
      <c r="VS109" s="1"/>
      <c r="VT109" s="1"/>
      <c r="VU109" s="1"/>
      <c r="VV109" s="1"/>
      <c r="VW109" s="1"/>
      <c r="VX109" s="1"/>
      <c r="VY109" s="1"/>
      <c r="VZ109" s="1"/>
      <c r="WA109" s="1"/>
      <c r="WB109" s="1"/>
      <c r="WC109" s="1"/>
      <c r="WD109" s="1"/>
      <c r="WE109" s="1"/>
      <c r="WF109" s="1"/>
      <c r="WG109" s="1"/>
      <c r="WH109" s="1"/>
      <c r="WI109" s="1"/>
      <c r="WJ109" s="1"/>
      <c r="WK109" s="1"/>
      <c r="WL109" s="1"/>
      <c r="WM109" s="1"/>
      <c r="WN109" s="1"/>
      <c r="WO109" s="1"/>
      <c r="WP109" s="1"/>
      <c r="WQ109" s="1"/>
      <c r="WR109" s="1"/>
      <c r="WS109" s="1"/>
      <c r="WT109" s="1"/>
      <c r="WU109" s="1"/>
      <c r="WV109" s="1"/>
      <c r="WW109" s="1"/>
      <c r="WX109" s="1"/>
      <c r="WY109" s="1"/>
      <c r="WZ109" s="1"/>
      <c r="XA109" s="1"/>
      <c r="XB109" s="1"/>
      <c r="XC109" s="1"/>
      <c r="XD109" s="1"/>
      <c r="XE109" s="1"/>
      <c r="XF109" s="1"/>
      <c r="XG109" s="1"/>
      <c r="XH109" s="1"/>
      <c r="XI109" s="1"/>
      <c r="XJ109" s="1"/>
      <c r="XK109" s="1"/>
      <c r="XL109" s="1"/>
      <c r="XM109" s="1"/>
      <c r="XN109" s="1"/>
      <c r="XO109" s="1"/>
      <c r="XP109" s="1"/>
      <c r="XQ109" s="1"/>
      <c r="XR109" s="1"/>
      <c r="XS109" s="1"/>
      <c r="XT109" s="1"/>
      <c r="XU109" s="1"/>
      <c r="XV109" s="1"/>
      <c r="XW109" s="1"/>
      <c r="XX109" s="1"/>
      <c r="XY109" s="1"/>
      <c r="XZ109" s="1"/>
      <c r="YA109" s="1"/>
      <c r="YB109" s="1"/>
      <c r="YC109" s="1"/>
      <c r="YD109" s="1"/>
      <c r="YE109" s="1"/>
      <c r="YF109" s="1"/>
      <c r="YG109" s="1"/>
      <c r="YH109" s="1"/>
      <c r="YI109" s="1"/>
      <c r="YJ109" s="1"/>
      <c r="YK109" s="1"/>
      <c r="YL109" s="1"/>
      <c r="YM109" s="1"/>
      <c r="YN109" s="1"/>
      <c r="YO109" s="1"/>
      <c r="YP109" s="1"/>
      <c r="YQ109" s="1"/>
      <c r="YR109" s="1"/>
      <c r="YS109" s="1"/>
      <c r="YT109" s="1"/>
      <c r="YU109" s="1"/>
      <c r="YV109" s="1"/>
      <c r="YW109" s="1"/>
      <c r="YX109" s="1"/>
      <c r="YY109" s="1"/>
      <c r="YZ109" s="1"/>
      <c r="ZA109" s="1"/>
      <c r="ZB109" s="1"/>
      <c r="ZC109" s="1"/>
      <c r="ZD109" s="1"/>
      <c r="ZE109" s="1"/>
      <c r="ZF109" s="1"/>
      <c r="ZG109" s="1"/>
      <c r="ZH109" s="1"/>
      <c r="ZI109" s="1"/>
      <c r="ZJ109" s="1"/>
      <c r="ZK109" s="1"/>
      <c r="ZL109" s="1"/>
      <c r="ZM109" s="1"/>
      <c r="ZN109" s="1"/>
      <c r="ZO109" s="1"/>
      <c r="ZP109" s="1"/>
      <c r="ZQ109" s="1"/>
      <c r="ZR109" s="1"/>
      <c r="ZS109" s="1"/>
      <c r="ZT109" s="1"/>
      <c r="ZU109" s="1"/>
      <c r="ZV109" s="1"/>
      <c r="ZW109" s="1"/>
      <c r="ZX109" s="1"/>
      <c r="ZY109" s="1"/>
      <c r="ZZ109" s="1"/>
      <c r="AAA109" s="1"/>
      <c r="AAB109" s="1"/>
      <c r="AAC109" s="1"/>
      <c r="AAD109" s="1"/>
      <c r="AAE109" s="1"/>
      <c r="AAF109" s="1"/>
      <c r="AAG109" s="1"/>
      <c r="AAH109" s="1"/>
      <c r="AAI109" s="1"/>
      <c r="AAJ109" s="1"/>
      <c r="AAK109" s="1"/>
      <c r="AAL109" s="1"/>
      <c r="AAM109" s="1"/>
      <c r="AAN109" s="1"/>
      <c r="AAO109" s="1"/>
      <c r="AAP109" s="1"/>
      <c r="AAQ109" s="1"/>
      <c r="AAR109" s="1"/>
      <c r="AAS109" s="1"/>
      <c r="AAT109" s="1"/>
      <c r="AAU109" s="1"/>
      <c r="AAV109" s="1"/>
      <c r="AAW109" s="1"/>
      <c r="AAX109" s="1"/>
      <c r="AAY109" s="1"/>
      <c r="AAZ109" s="1"/>
      <c r="ABA109" s="1"/>
      <c r="ABB109" s="1"/>
      <c r="ABC109" s="1"/>
      <c r="ABD109" s="1"/>
      <c r="ABE109" s="1"/>
      <c r="ABF109" s="1"/>
      <c r="ABG109" s="1"/>
      <c r="ABH109" s="1"/>
      <c r="ABI109" s="1"/>
      <c r="ABJ109" s="1"/>
      <c r="ABK109" s="1"/>
      <c r="ABL109" s="1"/>
      <c r="ABM109" s="1"/>
      <c r="ABN109" s="1"/>
      <c r="ABO109" s="1"/>
      <c r="ABP109" s="1"/>
      <c r="ABQ109" s="1"/>
      <c r="ABR109" s="1"/>
      <c r="ABS109" s="1"/>
      <c r="ABT109" s="1"/>
      <c r="ABU109" s="1"/>
      <c r="ABV109" s="1"/>
      <c r="ABW109" s="1"/>
      <c r="ABX109" s="1"/>
      <c r="ABY109" s="1"/>
      <c r="ABZ109" s="1"/>
      <c r="ACA109" s="1"/>
      <c r="ACB109" s="1"/>
      <c r="ACC109" s="1"/>
      <c r="ACD109" s="1"/>
      <c r="ACE109" s="1"/>
      <c r="ACF109" s="1"/>
      <c r="ACG109" s="1"/>
      <c r="ACH109" s="1"/>
      <c r="ACI109" s="1"/>
      <c r="ACJ109" s="1"/>
      <c r="ACK109" s="1"/>
      <c r="ACL109" s="1"/>
      <c r="ACM109" s="1"/>
      <c r="ACN109" s="1"/>
      <c r="ACO109" s="1"/>
      <c r="ACP109" s="1"/>
      <c r="ACQ109" s="1"/>
      <c r="ACR109" s="1"/>
      <c r="ACS109" s="1"/>
      <c r="ACT109" s="1"/>
      <c r="ACU109" s="1"/>
      <c r="ACV109" s="1"/>
      <c r="ACW109" s="1"/>
      <c r="ACX109" s="1"/>
      <c r="ACY109" s="1"/>
      <c r="ACZ109" s="1"/>
      <c r="ADA109" s="1"/>
      <c r="ADB109" s="1"/>
      <c r="ADC109" s="1"/>
      <c r="ADD109" s="1"/>
      <c r="ADE109" s="1"/>
      <c r="ADF109" s="1"/>
      <c r="ADG109" s="1"/>
      <c r="ADH109" s="1"/>
      <c r="ADI109" s="1"/>
      <c r="ADJ109" s="1"/>
      <c r="ADK109" s="1"/>
      <c r="ADL109" s="1"/>
      <c r="ADM109" s="1"/>
      <c r="ADN109" s="1"/>
      <c r="ADO109" s="1"/>
      <c r="ADP109" s="1"/>
      <c r="ADQ109" s="1"/>
      <c r="ADR109" s="1"/>
      <c r="ADS109" s="1"/>
      <c r="ADT109" s="1"/>
      <c r="ADU109" s="1"/>
      <c r="ADV109" s="1"/>
      <c r="ADW109" s="1"/>
      <c r="ADX109" s="1"/>
      <c r="ADY109" s="1"/>
      <c r="ADZ109" s="1"/>
      <c r="AEA109" s="1"/>
      <c r="AEB109" s="1"/>
      <c r="AEC109" s="1"/>
      <c r="AED109" s="1"/>
      <c r="AEE109" s="1"/>
      <c r="AEF109" s="1"/>
      <c r="AEG109" s="1"/>
      <c r="AEH109" s="1"/>
      <c r="AEI109" s="1"/>
      <c r="AEJ109" s="1"/>
      <c r="AEK109" s="1"/>
      <c r="AEL109" s="1"/>
      <c r="AEM109" s="1"/>
      <c r="AEN109" s="1"/>
      <c r="AEO109" s="1"/>
      <c r="AEP109" s="1"/>
      <c r="AEQ109" s="1"/>
      <c r="AER109" s="1"/>
      <c r="AES109" s="1"/>
      <c r="AET109" s="1"/>
      <c r="AEU109" s="1"/>
      <c r="AEV109" s="1"/>
      <c r="AEW109" s="1"/>
      <c r="AEX109" s="1"/>
      <c r="AEY109" s="1"/>
      <c r="AEZ109" s="1"/>
      <c r="AFA109" s="1"/>
      <c r="AFB109" s="1"/>
      <c r="AFC109" s="1"/>
      <c r="AFD109" s="1"/>
      <c r="AFE109" s="1"/>
      <c r="AFF109" s="1"/>
      <c r="AFG109" s="1"/>
      <c r="AFH109" s="1"/>
      <c r="AFI109" s="1"/>
      <c r="AFJ109" s="1"/>
      <c r="AFK109" s="1"/>
      <c r="AFL109" s="1"/>
      <c r="AFM109" s="1"/>
      <c r="AFN109" s="1"/>
      <c r="AFO109" s="1"/>
      <c r="AFP109" s="1"/>
      <c r="AFQ109" s="1"/>
      <c r="AFR109" s="1"/>
      <c r="AFS109" s="1"/>
      <c r="AFT109" s="1"/>
      <c r="AFU109" s="1"/>
      <c r="AFV109" s="1"/>
      <c r="AFW109" s="1"/>
      <c r="AFX109" s="1"/>
      <c r="AFY109" s="1"/>
      <c r="AFZ109" s="1"/>
      <c r="AGA109" s="1"/>
      <c r="AGB109" s="1"/>
      <c r="AGC109" s="1"/>
      <c r="AGD109" s="1"/>
      <c r="AGE109" s="1"/>
      <c r="AGF109" s="1"/>
      <c r="AGG109" s="1"/>
      <c r="AGH109" s="1"/>
      <c r="AGI109" s="1"/>
      <c r="AGJ109" s="1"/>
      <c r="AGK109" s="1"/>
      <c r="AGL109" s="1"/>
      <c r="AGM109" s="1"/>
      <c r="AGN109" s="1"/>
      <c r="AGO109" s="1"/>
      <c r="AGP109" s="1"/>
      <c r="AGQ109" s="1"/>
      <c r="AGR109" s="1"/>
      <c r="AGS109" s="1"/>
      <c r="AGT109" s="1"/>
      <c r="AGU109" s="1"/>
      <c r="AGV109" s="1"/>
      <c r="AGW109" s="1"/>
      <c r="AGX109" s="1"/>
      <c r="AGY109" s="1"/>
      <c r="AGZ109" s="1"/>
      <c r="AHA109" s="1"/>
      <c r="AHB109" s="1"/>
      <c r="AHC109" s="1"/>
      <c r="AHD109" s="1"/>
      <c r="AHE109" s="1"/>
      <c r="AHF109" s="1"/>
      <c r="AHG109" s="1"/>
      <c r="AHH109" s="1"/>
      <c r="AHI109" s="1"/>
      <c r="AHJ109" s="1"/>
      <c r="AHK109" s="1"/>
      <c r="AHL109" s="1"/>
      <c r="AHM109" s="1"/>
      <c r="AHN109" s="1"/>
      <c r="AHO109" s="1"/>
      <c r="AHP109" s="1"/>
      <c r="AHQ109" s="1"/>
      <c r="AHR109" s="1"/>
      <c r="AHS109" s="1"/>
      <c r="AHT109" s="1"/>
      <c r="AHU109" s="1"/>
      <c r="AHV109" s="1"/>
      <c r="AHW109" s="1"/>
      <c r="AHX109" s="1"/>
      <c r="AHY109" s="1"/>
      <c r="AHZ109" s="1"/>
      <c r="AIA109" s="1"/>
      <c r="AIB109" s="1"/>
      <c r="AIC109" s="1"/>
      <c r="AID109" s="1"/>
      <c r="AIE109" s="1"/>
      <c r="AIF109" s="1"/>
      <c r="AIG109" s="1"/>
      <c r="AIH109" s="1"/>
      <c r="AII109" s="1"/>
      <c r="AIJ109" s="1"/>
      <c r="AIK109" s="1"/>
      <c r="AIL109" s="1"/>
      <c r="AIM109" s="1"/>
      <c r="AIN109" s="1"/>
      <c r="AIO109" s="1"/>
      <c r="AIP109" s="1"/>
      <c r="AIQ109" s="1"/>
      <c r="AIR109" s="1"/>
      <c r="AIS109" s="1"/>
      <c r="AIT109" s="1"/>
      <c r="AIU109" s="1"/>
      <c r="AIV109" s="1"/>
      <c r="AIW109" s="1"/>
      <c r="AIX109" s="1"/>
      <c r="AIY109" s="1"/>
      <c r="AIZ109" s="1"/>
      <c r="AJA109" s="1"/>
      <c r="AJB109" s="1"/>
      <c r="AJC109" s="1"/>
      <c r="AJD109" s="1"/>
      <c r="AJE109" s="1"/>
      <c r="AJF109" s="1"/>
      <c r="AJG109" s="1"/>
      <c r="AJH109" s="1"/>
      <c r="AJI109" s="1"/>
      <c r="AJJ109" s="1"/>
      <c r="AJK109" s="1"/>
      <c r="AJL109" s="1"/>
      <c r="AJM109" s="1"/>
      <c r="AJN109" s="1"/>
      <c r="AJO109" s="1"/>
      <c r="AJP109" s="1"/>
      <c r="AJQ109" s="1"/>
      <c r="AJR109" s="1"/>
      <c r="AJS109" s="1"/>
      <c r="AJT109" s="1"/>
      <c r="AJU109" s="1"/>
      <c r="AJV109" s="1"/>
      <c r="AJW109" s="1"/>
      <c r="AJX109" s="1"/>
      <c r="AJY109" s="1"/>
      <c r="AJZ109" s="1"/>
      <c r="AKA109" s="1"/>
      <c r="AKB109" s="1"/>
      <c r="AKC109" s="1"/>
      <c r="AKD109" s="1"/>
      <c r="AKE109" s="1"/>
      <c r="AKF109" s="1"/>
      <c r="AKG109" s="1"/>
      <c r="AKH109" s="1"/>
      <c r="AKI109" s="1"/>
      <c r="AKJ109" s="1"/>
      <c r="AKK109" s="1"/>
      <c r="AKL109" s="1"/>
      <c r="AKM109" s="1"/>
      <c r="AKN109" s="1"/>
      <c r="AKO109" s="1"/>
      <c r="AKP109" s="1"/>
      <c r="AKQ109" s="1"/>
      <c r="AKR109" s="1"/>
      <c r="AKS109" s="1"/>
      <c r="AKT109" s="1"/>
      <c r="AKU109" s="1"/>
      <c r="AKV109" s="1"/>
      <c r="AKW109" s="1"/>
      <c r="AKX109" s="1"/>
      <c r="AKY109" s="1"/>
      <c r="AKZ109" s="1"/>
      <c r="ALA109" s="1"/>
      <c r="ALB109" s="1"/>
      <c r="ALC109" s="1"/>
      <c r="ALD109" s="1"/>
      <c r="ALE109" s="1"/>
      <c r="ALF109" s="1"/>
      <c r="ALG109" s="1"/>
      <c r="ALH109" s="1"/>
      <c r="ALI109" s="1"/>
      <c r="ALJ109" s="1"/>
      <c r="ALK109" s="1"/>
      <c r="ALL109" s="1"/>
      <c r="ALM109" s="1"/>
      <c r="ALN109" s="1"/>
      <c r="ALO109" s="1"/>
      <c r="ALP109" s="1"/>
      <c r="ALQ109" s="1"/>
      <c r="ALR109" s="1"/>
      <c r="ALS109" s="1"/>
      <c r="ALT109" s="1"/>
      <c r="ALU109" s="1"/>
      <c r="ALV109" s="1"/>
      <c r="ALW109" s="1"/>
      <c r="ALX109" s="1"/>
      <c r="ALY109" s="1"/>
      <c r="ALZ109" s="1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  <c r="AML109" s="1"/>
      <c r="AMM109" s="1"/>
      <c r="AMN109" s="1"/>
      <c r="AMO109" s="1"/>
      <c r="AMP109" s="1"/>
      <c r="AMQ109" s="1"/>
      <c r="AMR109" s="1"/>
      <c r="AMS109" s="1"/>
      <c r="AMT109" s="1"/>
      <c r="AMU109" s="1"/>
      <c r="AMV109" s="1"/>
      <c r="AMW109" s="1"/>
      <c r="AMX109" s="1"/>
      <c r="AMY109" s="1"/>
      <c r="AMZ109" s="1"/>
      <c r="ANA109" s="1"/>
      <c r="ANB109" s="1"/>
      <c r="ANC109" s="1"/>
      <c r="AND109" s="1"/>
      <c r="ANE109" s="1"/>
      <c r="ANF109" s="1"/>
      <c r="ANG109" s="1"/>
      <c r="ANH109" s="1"/>
      <c r="ANI109" s="1"/>
      <c r="ANJ109" s="1"/>
      <c r="ANK109" s="1"/>
      <c r="ANL109" s="1"/>
      <c r="ANM109" s="1"/>
      <c r="ANN109" s="1"/>
      <c r="ANO109" s="1"/>
      <c r="ANP109" s="1"/>
      <c r="ANQ109" s="1"/>
      <c r="ANR109" s="1"/>
      <c r="ANS109" s="1"/>
      <c r="ANT109" s="1"/>
      <c r="ANU109" s="1"/>
      <c r="ANV109" s="1"/>
      <c r="ANW109" s="1"/>
      <c r="ANX109" s="1"/>
      <c r="ANY109" s="1"/>
      <c r="ANZ109" s="1"/>
      <c r="AOA109" s="1"/>
      <c r="AOB109" s="1"/>
      <c r="AOC109" s="1"/>
      <c r="AOD109" s="1"/>
      <c r="AOE109" s="1"/>
      <c r="AOF109" s="1"/>
      <c r="AOG109" s="1"/>
      <c r="AOH109" s="1"/>
      <c r="AOI109" s="1"/>
      <c r="AOJ109" s="1"/>
      <c r="AOK109" s="1"/>
      <c r="AOL109" s="1"/>
      <c r="AOM109" s="1"/>
      <c r="AON109" s="1"/>
      <c r="AOO109" s="1"/>
      <c r="AOP109" s="1"/>
      <c r="AOQ109" s="1"/>
      <c r="AOR109" s="1"/>
      <c r="AOS109" s="1"/>
      <c r="AOT109" s="1"/>
      <c r="AOU109" s="1"/>
      <c r="AOV109" s="1"/>
      <c r="AOW109" s="1"/>
      <c r="AOX109" s="1"/>
      <c r="AOY109" s="1"/>
      <c r="AOZ109" s="1"/>
      <c r="APA109" s="1"/>
      <c r="APB109" s="1"/>
      <c r="APC109" s="1"/>
      <c r="APD109" s="1"/>
      <c r="APE109" s="1"/>
      <c r="APF109" s="1"/>
      <c r="APG109" s="1"/>
      <c r="APH109" s="1"/>
      <c r="API109" s="1"/>
      <c r="APJ109" s="1"/>
      <c r="APK109" s="1"/>
      <c r="APL109" s="1"/>
      <c r="APM109" s="1"/>
      <c r="APN109" s="1"/>
      <c r="APO109" s="1"/>
      <c r="APP109" s="1"/>
      <c r="APQ109" s="1"/>
      <c r="APR109" s="1"/>
      <c r="APS109" s="1"/>
      <c r="APT109" s="1"/>
      <c r="APU109" s="1"/>
      <c r="APV109" s="1"/>
      <c r="APW109" s="1"/>
      <c r="APX109" s="1"/>
      <c r="APY109" s="1"/>
      <c r="APZ109" s="1"/>
      <c r="AQA109" s="1"/>
      <c r="AQB109" s="1"/>
      <c r="AQC109" s="1"/>
      <c r="AQD109" s="1"/>
      <c r="AQE109" s="1"/>
      <c r="AQF109" s="1"/>
      <c r="AQG109" s="1"/>
      <c r="AQH109" s="1"/>
      <c r="AQI109" s="1"/>
      <c r="AQJ109" s="1"/>
      <c r="AQK109" s="1"/>
      <c r="AQL109" s="1"/>
      <c r="AQM109" s="1"/>
      <c r="AQN109" s="1"/>
      <c r="AQO109" s="1"/>
      <c r="AQP109" s="1"/>
      <c r="AQQ109" s="1"/>
      <c r="AQR109" s="1"/>
      <c r="AQS109" s="1"/>
      <c r="AQT109" s="1"/>
      <c r="AQU109" s="1"/>
      <c r="AQV109" s="1"/>
      <c r="AQW109" s="1"/>
      <c r="AQX109" s="1"/>
      <c r="AQY109" s="1"/>
      <c r="AQZ109" s="1"/>
      <c r="ARA109" s="1"/>
      <c r="ARB109" s="1"/>
      <c r="ARC109" s="1"/>
      <c r="ARD109" s="1"/>
      <c r="ARE109" s="1"/>
      <c r="ARF109" s="1"/>
      <c r="ARG109" s="1"/>
      <c r="ARH109" s="1"/>
      <c r="ARI109" s="1"/>
      <c r="ARJ109" s="1"/>
      <c r="ARK109" s="1"/>
      <c r="ARL109" s="1"/>
      <c r="ARM109" s="1"/>
      <c r="ARN109" s="1"/>
      <c r="ARO109" s="1"/>
      <c r="ARP109" s="1"/>
      <c r="ARQ109" s="1"/>
      <c r="ARR109" s="1"/>
      <c r="ARS109" s="1"/>
      <c r="ART109" s="1"/>
      <c r="ARU109" s="1"/>
      <c r="ARV109" s="1"/>
      <c r="ARW109" s="1"/>
      <c r="ARX109" s="1"/>
      <c r="ARY109" s="1"/>
      <c r="ARZ109" s="1"/>
      <c r="ASA109" s="1"/>
      <c r="ASB109" s="1"/>
      <c r="ASC109" s="1"/>
      <c r="ASD109" s="1"/>
      <c r="ASE109" s="1"/>
      <c r="ASF109" s="1"/>
      <c r="ASG109" s="1"/>
      <c r="ASH109" s="1"/>
      <c r="ASI109" s="1"/>
      <c r="ASJ109" s="1"/>
      <c r="ASK109" s="1"/>
      <c r="ASL109" s="1"/>
      <c r="ASM109" s="1"/>
      <c r="ASN109" s="1"/>
      <c r="ASO109" s="1"/>
      <c r="ASP109" s="1"/>
      <c r="ASQ109" s="1"/>
      <c r="ASR109" s="1"/>
      <c r="ASS109" s="1"/>
      <c r="AST109" s="1"/>
      <c r="ASU109" s="1"/>
      <c r="ASV109" s="1"/>
      <c r="ASW109" s="1"/>
      <c r="ASX109" s="1"/>
      <c r="ASY109" s="1"/>
      <c r="ASZ109" s="1"/>
      <c r="ATA109" s="1"/>
      <c r="ATB109" s="1"/>
      <c r="ATC109" s="1"/>
      <c r="ATD109" s="1"/>
      <c r="ATE109" s="1"/>
      <c r="ATF109" s="1"/>
      <c r="ATG109" s="1"/>
      <c r="ATH109" s="1"/>
      <c r="ATI109" s="1"/>
      <c r="ATJ109" s="1"/>
      <c r="ATK109" s="1"/>
      <c r="ATL109" s="1"/>
      <c r="ATM109" s="1"/>
      <c r="ATN109" s="1"/>
      <c r="ATO109" s="1"/>
      <c r="ATP109" s="1"/>
      <c r="ATQ109" s="1"/>
      <c r="ATR109" s="1"/>
      <c r="ATS109" s="1"/>
      <c r="ATT109" s="1"/>
      <c r="ATU109" s="1"/>
      <c r="ATV109" s="1"/>
      <c r="ATW109" s="1"/>
      <c r="ATX109" s="1"/>
      <c r="ATY109" s="1"/>
      <c r="ATZ109" s="1"/>
      <c r="AUA109" s="1"/>
      <c r="AUB109" s="1"/>
      <c r="AUC109" s="1"/>
      <c r="AUD109" s="1"/>
      <c r="AUE109" s="1"/>
      <c r="AUF109" s="1"/>
      <c r="AUG109" s="1"/>
      <c r="AUH109" s="1"/>
      <c r="AUI109" s="1"/>
      <c r="AUJ109" s="1"/>
      <c r="AUK109" s="1"/>
      <c r="AUL109" s="1"/>
      <c r="AUM109" s="1"/>
      <c r="AUN109" s="1"/>
      <c r="AUO109" s="1"/>
      <c r="AUP109" s="1"/>
      <c r="AUQ109" s="1"/>
      <c r="AUR109" s="1"/>
      <c r="AUS109" s="1"/>
      <c r="AUT109" s="1"/>
      <c r="AUU109" s="1"/>
      <c r="AUV109" s="1"/>
      <c r="AUW109" s="1"/>
      <c r="AUX109" s="1"/>
      <c r="AUY109" s="1"/>
      <c r="AUZ109" s="1"/>
      <c r="AVA109" s="1"/>
      <c r="AVB109" s="1"/>
      <c r="AVC109" s="1"/>
      <c r="AVD109" s="1"/>
      <c r="AVE109" s="1"/>
      <c r="AVF109" s="1"/>
      <c r="AVG109" s="1"/>
      <c r="AVH109" s="1"/>
      <c r="AVI109" s="1"/>
      <c r="AVJ109" s="1"/>
      <c r="AVK109" s="1"/>
      <c r="AVL109" s="1"/>
      <c r="AVM109" s="1"/>
      <c r="AVN109" s="1"/>
      <c r="AVO109" s="1"/>
      <c r="AVP109" s="1"/>
      <c r="AVQ109" s="1"/>
      <c r="AVR109" s="1"/>
      <c r="AVS109" s="1"/>
      <c r="AVT109" s="1"/>
      <c r="AVU109" s="1"/>
      <c r="AVV109" s="1"/>
      <c r="AVW109" s="1"/>
      <c r="AVX109" s="1"/>
      <c r="AVY109" s="1"/>
      <c r="AVZ109" s="1"/>
      <c r="AWA109" s="1"/>
      <c r="AWB109" s="1"/>
      <c r="AWC109" s="1"/>
      <c r="AWD109" s="1"/>
      <c r="AWE109" s="1"/>
      <c r="AWF109" s="1"/>
      <c r="AWG109" s="1"/>
      <c r="AWH109" s="1"/>
      <c r="AWI109" s="1"/>
      <c r="AWJ109" s="1"/>
      <c r="AWK109" s="1"/>
      <c r="AWL109" s="1"/>
      <c r="AWM109" s="1"/>
      <c r="AWN109" s="1"/>
      <c r="AWO109" s="1"/>
      <c r="AWP109" s="1"/>
      <c r="AWQ109" s="1"/>
      <c r="AWR109" s="1"/>
      <c r="AWS109" s="1"/>
      <c r="AWT109" s="1"/>
      <c r="AWU109" s="1"/>
      <c r="AWV109" s="1"/>
      <c r="AWW109" s="1"/>
      <c r="AWX109" s="1"/>
      <c r="AWY109" s="1"/>
      <c r="AWZ109" s="1"/>
      <c r="AXA109" s="1"/>
      <c r="AXB109" s="1"/>
      <c r="AXC109" s="1"/>
      <c r="AXD109" s="1"/>
      <c r="AXE109" s="1"/>
      <c r="AXF109" s="1"/>
      <c r="AXG109" s="1"/>
      <c r="AXH109" s="1"/>
      <c r="AXI109" s="1"/>
      <c r="AXJ109" s="1"/>
      <c r="AXK109" s="1"/>
      <c r="AXL109" s="1"/>
      <c r="AXM109" s="1"/>
      <c r="AXN109" s="1"/>
      <c r="AXO109" s="1"/>
      <c r="AXP109" s="1"/>
      <c r="AXQ109" s="1"/>
      <c r="AXR109" s="1"/>
      <c r="AXS109" s="1"/>
      <c r="AXT109" s="1"/>
      <c r="AXU109" s="1"/>
      <c r="AXV109" s="1"/>
      <c r="AXW109" s="1"/>
      <c r="AXX109" s="1"/>
      <c r="AXY109" s="1"/>
      <c r="AXZ109" s="1"/>
      <c r="AYA109" s="1"/>
      <c r="AYB109" s="1"/>
      <c r="AYC109" s="1"/>
      <c r="AYD109" s="1"/>
      <c r="AYE109" s="1"/>
      <c r="AYF109" s="1"/>
      <c r="AYG109" s="1"/>
      <c r="AYH109" s="1"/>
      <c r="AYI109" s="1"/>
      <c r="AYJ109" s="1"/>
      <c r="AYK109" s="1"/>
      <c r="AYL109" s="1"/>
      <c r="AYM109" s="1"/>
      <c r="AYN109" s="1"/>
      <c r="AYO109" s="1"/>
      <c r="AYP109" s="1"/>
      <c r="AYQ109" s="1"/>
      <c r="AYR109" s="1"/>
      <c r="AYS109" s="1"/>
      <c r="AYT109" s="1"/>
      <c r="AYU109" s="1"/>
      <c r="AYV109" s="1"/>
      <c r="AYW109" s="1"/>
      <c r="AYX109" s="1"/>
      <c r="AYY109" s="1"/>
      <c r="AYZ109" s="1"/>
      <c r="AZA109" s="1"/>
      <c r="AZB109" s="1"/>
      <c r="AZC109" s="1"/>
      <c r="AZD109" s="1"/>
      <c r="AZE109" s="1"/>
      <c r="AZF109" s="1"/>
      <c r="AZG109" s="1"/>
      <c r="AZH109" s="1"/>
      <c r="AZI109" s="1"/>
      <c r="AZJ109" s="1"/>
      <c r="AZK109" s="1"/>
      <c r="AZL109" s="1"/>
      <c r="AZM109" s="1"/>
      <c r="AZN109" s="1"/>
      <c r="AZO109" s="1"/>
      <c r="AZP109" s="1"/>
      <c r="AZQ109" s="1"/>
      <c r="AZR109" s="1"/>
      <c r="AZS109" s="1"/>
      <c r="AZT109" s="1"/>
      <c r="AZU109" s="1"/>
      <c r="AZV109" s="1"/>
      <c r="AZW109" s="1"/>
      <c r="AZX109" s="1"/>
      <c r="AZY109" s="1"/>
      <c r="AZZ109" s="1"/>
      <c r="BAA109" s="1"/>
      <c r="BAB109" s="1"/>
      <c r="BAC109" s="1"/>
      <c r="BAD109" s="1"/>
      <c r="BAE109" s="1"/>
      <c r="BAF109" s="1"/>
      <c r="BAG109" s="1"/>
      <c r="BAH109" s="1"/>
      <c r="BAI109" s="1"/>
      <c r="BAJ109" s="1"/>
      <c r="BAK109" s="1"/>
      <c r="BAL109" s="1"/>
      <c r="BAM109" s="1"/>
      <c r="BAN109" s="1"/>
      <c r="BAO109" s="1"/>
      <c r="BAP109" s="1"/>
      <c r="BAQ109" s="1"/>
      <c r="BAR109" s="1"/>
      <c r="BAS109" s="1"/>
      <c r="BAT109" s="1"/>
      <c r="BAU109" s="1"/>
      <c r="BAV109" s="1"/>
      <c r="BAW109" s="1"/>
      <c r="BAX109" s="1"/>
      <c r="BAY109" s="1"/>
      <c r="BAZ109" s="1"/>
      <c r="BBA109" s="1"/>
      <c r="BBB109" s="1"/>
      <c r="BBC109" s="1"/>
      <c r="BBD109" s="1"/>
      <c r="BBE109" s="1"/>
      <c r="BBF109" s="1"/>
      <c r="BBG109" s="1"/>
      <c r="BBH109" s="1"/>
      <c r="BBI109" s="1"/>
      <c r="BBJ109" s="1"/>
      <c r="BBK109" s="1"/>
      <c r="BBL109" s="1"/>
      <c r="BBM109" s="1"/>
      <c r="BBN109" s="1"/>
      <c r="BBO109" s="1"/>
      <c r="BBP109" s="1"/>
      <c r="BBQ109" s="1"/>
      <c r="BBR109" s="1"/>
      <c r="BBS109" s="1"/>
      <c r="BBT109" s="1"/>
      <c r="BBU109" s="1"/>
      <c r="BBV109" s="1"/>
      <c r="BBW109" s="1"/>
      <c r="BBX109" s="1"/>
      <c r="BBY109" s="1"/>
      <c r="BBZ109" s="1"/>
      <c r="BCA109" s="1"/>
      <c r="BCB109" s="1"/>
      <c r="BCC109" s="1"/>
      <c r="BCD109" s="1"/>
      <c r="BCE109" s="1"/>
      <c r="BCF109" s="1"/>
      <c r="BCG109" s="1"/>
      <c r="BCH109" s="1"/>
      <c r="BCI109" s="1"/>
      <c r="BCJ109" s="1"/>
      <c r="BCK109" s="1"/>
      <c r="BCL109" s="1"/>
      <c r="BCM109" s="1"/>
      <c r="BCN109" s="1"/>
      <c r="BCO109" s="1"/>
      <c r="BCP109" s="1"/>
      <c r="BCQ109" s="1"/>
      <c r="BCR109" s="1"/>
      <c r="BCS109" s="1"/>
      <c r="BCT109" s="1"/>
      <c r="BCU109" s="1"/>
      <c r="BCV109" s="1"/>
      <c r="BCW109" s="1"/>
      <c r="BCX109" s="1"/>
      <c r="BCY109" s="1"/>
      <c r="BCZ109" s="1"/>
      <c r="BDA109" s="1"/>
      <c r="BDB109" s="1"/>
      <c r="BDC109" s="1"/>
      <c r="BDD109" s="1"/>
      <c r="BDE109" s="1"/>
      <c r="BDF109" s="1"/>
      <c r="BDG109" s="1"/>
      <c r="BDH109" s="1"/>
      <c r="BDI109" s="1"/>
      <c r="BDJ109" s="1"/>
      <c r="BDK109" s="1"/>
      <c r="BDL109" s="1"/>
      <c r="BDM109" s="1"/>
      <c r="BDN109" s="1"/>
      <c r="BDO109" s="1"/>
      <c r="BDP109" s="1"/>
      <c r="BDQ109" s="1"/>
      <c r="BDR109" s="1"/>
      <c r="BDS109" s="1"/>
      <c r="BDT109" s="1"/>
      <c r="BDU109" s="1"/>
      <c r="BDV109" s="1"/>
      <c r="BDW109" s="1"/>
      <c r="BDX109" s="1"/>
      <c r="BDY109" s="1"/>
      <c r="BDZ109" s="1"/>
      <c r="BEA109" s="1"/>
      <c r="BEB109" s="1"/>
      <c r="BEC109" s="1"/>
      <c r="BED109" s="1"/>
      <c r="BEE109" s="1"/>
      <c r="BEF109" s="1"/>
      <c r="BEG109" s="1"/>
      <c r="BEH109" s="1"/>
      <c r="BEI109" s="1"/>
      <c r="BEJ109" s="1"/>
      <c r="BEK109" s="1"/>
      <c r="BEL109" s="1"/>
      <c r="BEM109" s="1"/>
      <c r="BEN109" s="1"/>
      <c r="BEO109" s="1"/>
      <c r="BEP109" s="1"/>
      <c r="BEQ109" s="1"/>
      <c r="BER109" s="1"/>
      <c r="BES109" s="1"/>
      <c r="BET109" s="1"/>
      <c r="BEU109" s="1"/>
      <c r="BEV109" s="1"/>
      <c r="BEW109" s="1"/>
      <c r="BEX109" s="1"/>
      <c r="BEY109" s="1"/>
      <c r="BEZ109" s="1"/>
      <c r="BFA109" s="1"/>
      <c r="BFB109" s="1"/>
      <c r="BFC109" s="1"/>
      <c r="BFD109" s="1"/>
      <c r="BFE109" s="1"/>
      <c r="BFF109" s="1"/>
      <c r="BFG109" s="1"/>
      <c r="BFH109" s="1"/>
      <c r="BFI109" s="1"/>
      <c r="BFJ109" s="1"/>
      <c r="BFK109" s="1"/>
      <c r="BFL109" s="1"/>
      <c r="BFM109" s="1"/>
      <c r="BFN109" s="1"/>
      <c r="BFO109" s="1"/>
      <c r="BFP109" s="1"/>
      <c r="BFQ109" s="1"/>
      <c r="BFR109" s="1"/>
      <c r="BFS109" s="1"/>
      <c r="BFT109" s="1"/>
      <c r="BFU109" s="1"/>
      <c r="BFV109" s="1"/>
      <c r="BFW109" s="1"/>
      <c r="BFX109" s="1"/>
      <c r="BFY109" s="1"/>
      <c r="BFZ109" s="1"/>
      <c r="BGA109" s="1"/>
      <c r="BGB109" s="1"/>
      <c r="BGC109" s="1"/>
      <c r="BGD109" s="1"/>
      <c r="BGE109" s="1"/>
      <c r="BGF109" s="1"/>
      <c r="BGG109" s="1"/>
      <c r="BGH109" s="1"/>
      <c r="BGI109" s="1"/>
      <c r="BGJ109" s="1"/>
      <c r="BGK109" s="1"/>
      <c r="BGL109" s="1"/>
      <c r="BGM109" s="1"/>
      <c r="BGN109" s="1"/>
      <c r="BGO109" s="1"/>
      <c r="BGP109" s="1"/>
      <c r="BGQ109" s="1"/>
      <c r="BGR109" s="1"/>
      <c r="BGS109" s="1"/>
      <c r="BGT109" s="1"/>
      <c r="BGU109" s="1"/>
      <c r="BGV109" s="1"/>
      <c r="BGW109" s="1"/>
      <c r="BGX109" s="1"/>
      <c r="BGY109" s="1"/>
      <c r="BGZ109" s="1"/>
      <c r="BHA109" s="1"/>
      <c r="BHB109" s="1"/>
      <c r="BHC109" s="1"/>
      <c r="BHD109" s="1"/>
      <c r="BHE109" s="1"/>
      <c r="BHF109" s="1"/>
      <c r="BHG109" s="1"/>
      <c r="BHH109" s="1"/>
      <c r="BHI109" s="1"/>
      <c r="BHJ109" s="1"/>
      <c r="BHK109" s="1"/>
      <c r="BHL109" s="1"/>
      <c r="BHM109" s="1"/>
      <c r="BHN109" s="1"/>
      <c r="BHO109" s="1"/>
      <c r="BHP109" s="1"/>
    </row>
    <row r="110" spans="1:1576" s="106" customFormat="1" ht="27" customHeight="1">
      <c r="A110" s="15" t="s">
        <v>138</v>
      </c>
      <c r="B110" s="15"/>
      <c r="C110" s="15"/>
      <c r="D110" s="15"/>
      <c r="E110" s="15"/>
      <c r="F110" s="15"/>
      <c r="G110" s="36"/>
      <c r="H110" s="15"/>
      <c r="I110" s="15"/>
      <c r="J110" s="15"/>
      <c r="K110" s="15"/>
      <c r="L110" s="15"/>
      <c r="M110" s="35"/>
      <c r="N110" s="15"/>
      <c r="O110" s="35"/>
      <c r="P110" s="15"/>
      <c r="Q110" s="35"/>
      <c r="R110" s="15"/>
      <c r="S110" s="35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  <c r="SP110" s="1"/>
      <c r="SQ110" s="1"/>
      <c r="SR110" s="1"/>
      <c r="SS110" s="1"/>
      <c r="ST110" s="1"/>
      <c r="SU110" s="1"/>
      <c r="SV110" s="1"/>
      <c r="SW110" s="1"/>
      <c r="SX110" s="1"/>
      <c r="SY110" s="1"/>
      <c r="SZ110" s="1"/>
      <c r="TA110" s="1"/>
      <c r="TB110" s="1"/>
      <c r="TC110" s="1"/>
      <c r="TD110" s="1"/>
      <c r="TE110" s="1"/>
      <c r="TF110" s="1"/>
      <c r="TG110" s="1"/>
      <c r="TH110" s="1"/>
      <c r="TI110" s="1"/>
      <c r="TJ110" s="1"/>
      <c r="TK110" s="1"/>
      <c r="TL110" s="1"/>
      <c r="TM110" s="1"/>
      <c r="TN110" s="1"/>
      <c r="TO110" s="1"/>
      <c r="TP110" s="1"/>
      <c r="TQ110" s="1"/>
      <c r="TR110" s="1"/>
      <c r="TS110" s="1"/>
      <c r="TT110" s="1"/>
      <c r="TU110" s="1"/>
      <c r="TV110" s="1"/>
      <c r="TW110" s="1"/>
      <c r="TX110" s="1"/>
      <c r="TY110" s="1"/>
      <c r="TZ110" s="1"/>
      <c r="UA110" s="1"/>
      <c r="UB110" s="1"/>
      <c r="UC110" s="1"/>
      <c r="UD110" s="1"/>
      <c r="UE110" s="1"/>
      <c r="UF110" s="1"/>
      <c r="UG110" s="1"/>
      <c r="UH110" s="1"/>
      <c r="UI110" s="1"/>
      <c r="UJ110" s="1"/>
      <c r="UK110" s="1"/>
      <c r="UL110" s="1"/>
      <c r="UM110" s="1"/>
      <c r="UN110" s="1"/>
      <c r="UO110" s="1"/>
      <c r="UP110" s="1"/>
      <c r="UQ110" s="1"/>
      <c r="UR110" s="1"/>
      <c r="US110" s="1"/>
      <c r="UT110" s="1"/>
      <c r="UU110" s="1"/>
      <c r="UV110" s="1"/>
      <c r="UW110" s="1"/>
      <c r="UX110" s="1"/>
      <c r="UY110" s="1"/>
      <c r="UZ110" s="1"/>
      <c r="VA110" s="1"/>
      <c r="VB110" s="1"/>
      <c r="VC110" s="1"/>
      <c r="VD110" s="1"/>
      <c r="VE110" s="1"/>
      <c r="VF110" s="1"/>
      <c r="VG110" s="1"/>
      <c r="VH110" s="1"/>
      <c r="VI110" s="1"/>
      <c r="VJ110" s="1"/>
      <c r="VK110" s="1"/>
      <c r="VL110" s="1"/>
      <c r="VM110" s="1"/>
      <c r="VN110" s="1"/>
      <c r="VO110" s="1"/>
      <c r="VP110" s="1"/>
      <c r="VQ110" s="1"/>
      <c r="VR110" s="1"/>
      <c r="VS110" s="1"/>
      <c r="VT110" s="1"/>
      <c r="VU110" s="1"/>
      <c r="VV110" s="1"/>
      <c r="VW110" s="1"/>
      <c r="VX110" s="1"/>
      <c r="VY110" s="1"/>
      <c r="VZ110" s="1"/>
      <c r="WA110" s="1"/>
      <c r="WB110" s="1"/>
      <c r="WC110" s="1"/>
      <c r="WD110" s="1"/>
      <c r="WE110" s="1"/>
      <c r="WF110" s="1"/>
      <c r="WG110" s="1"/>
      <c r="WH110" s="1"/>
      <c r="WI110" s="1"/>
      <c r="WJ110" s="1"/>
      <c r="WK110" s="1"/>
      <c r="WL110" s="1"/>
      <c r="WM110" s="1"/>
      <c r="WN110" s="1"/>
      <c r="WO110" s="1"/>
      <c r="WP110" s="1"/>
      <c r="WQ110" s="1"/>
      <c r="WR110" s="1"/>
      <c r="WS110" s="1"/>
      <c r="WT110" s="1"/>
      <c r="WU110" s="1"/>
      <c r="WV110" s="1"/>
      <c r="WW110" s="1"/>
      <c r="WX110" s="1"/>
      <c r="WY110" s="1"/>
      <c r="WZ110" s="1"/>
      <c r="XA110" s="1"/>
      <c r="XB110" s="1"/>
      <c r="XC110" s="1"/>
      <c r="XD110" s="1"/>
      <c r="XE110" s="1"/>
      <c r="XF110" s="1"/>
      <c r="XG110" s="1"/>
      <c r="XH110" s="1"/>
      <c r="XI110" s="1"/>
      <c r="XJ110" s="1"/>
      <c r="XK110" s="1"/>
      <c r="XL110" s="1"/>
      <c r="XM110" s="1"/>
      <c r="XN110" s="1"/>
      <c r="XO110" s="1"/>
      <c r="XP110" s="1"/>
      <c r="XQ110" s="1"/>
      <c r="XR110" s="1"/>
      <c r="XS110" s="1"/>
      <c r="XT110" s="1"/>
      <c r="XU110" s="1"/>
      <c r="XV110" s="1"/>
      <c r="XW110" s="1"/>
      <c r="XX110" s="1"/>
      <c r="XY110" s="1"/>
      <c r="XZ110" s="1"/>
      <c r="YA110" s="1"/>
      <c r="YB110" s="1"/>
      <c r="YC110" s="1"/>
      <c r="YD110" s="1"/>
      <c r="YE110" s="1"/>
      <c r="YF110" s="1"/>
      <c r="YG110" s="1"/>
      <c r="YH110" s="1"/>
      <c r="YI110" s="1"/>
      <c r="YJ110" s="1"/>
      <c r="YK110" s="1"/>
      <c r="YL110" s="1"/>
      <c r="YM110" s="1"/>
      <c r="YN110" s="1"/>
      <c r="YO110" s="1"/>
      <c r="YP110" s="1"/>
      <c r="YQ110" s="1"/>
      <c r="YR110" s="1"/>
      <c r="YS110" s="1"/>
      <c r="YT110" s="1"/>
      <c r="YU110" s="1"/>
      <c r="YV110" s="1"/>
      <c r="YW110" s="1"/>
      <c r="YX110" s="1"/>
      <c r="YY110" s="1"/>
      <c r="YZ110" s="1"/>
      <c r="ZA110" s="1"/>
      <c r="ZB110" s="1"/>
      <c r="ZC110" s="1"/>
      <c r="ZD110" s="1"/>
      <c r="ZE110" s="1"/>
      <c r="ZF110" s="1"/>
      <c r="ZG110" s="1"/>
      <c r="ZH110" s="1"/>
      <c r="ZI110" s="1"/>
      <c r="ZJ110" s="1"/>
      <c r="ZK110" s="1"/>
      <c r="ZL110" s="1"/>
      <c r="ZM110" s="1"/>
      <c r="ZN110" s="1"/>
      <c r="ZO110" s="1"/>
      <c r="ZP110" s="1"/>
      <c r="ZQ110" s="1"/>
      <c r="ZR110" s="1"/>
      <c r="ZS110" s="1"/>
      <c r="ZT110" s="1"/>
      <c r="ZU110" s="1"/>
      <c r="ZV110" s="1"/>
      <c r="ZW110" s="1"/>
      <c r="ZX110" s="1"/>
      <c r="ZY110" s="1"/>
      <c r="ZZ110" s="1"/>
      <c r="AAA110" s="1"/>
      <c r="AAB110" s="1"/>
      <c r="AAC110" s="1"/>
      <c r="AAD110" s="1"/>
      <c r="AAE110" s="1"/>
      <c r="AAF110" s="1"/>
      <c r="AAG110" s="1"/>
      <c r="AAH110" s="1"/>
      <c r="AAI110" s="1"/>
      <c r="AAJ110" s="1"/>
      <c r="AAK110" s="1"/>
      <c r="AAL110" s="1"/>
      <c r="AAM110" s="1"/>
      <c r="AAN110" s="1"/>
      <c r="AAO110" s="1"/>
      <c r="AAP110" s="1"/>
      <c r="AAQ110" s="1"/>
      <c r="AAR110" s="1"/>
      <c r="AAS110" s="1"/>
      <c r="AAT110" s="1"/>
      <c r="AAU110" s="1"/>
      <c r="AAV110" s="1"/>
      <c r="AAW110" s="1"/>
      <c r="AAX110" s="1"/>
      <c r="AAY110" s="1"/>
      <c r="AAZ110" s="1"/>
      <c r="ABA110" s="1"/>
      <c r="ABB110" s="1"/>
      <c r="ABC110" s="1"/>
      <c r="ABD110" s="1"/>
      <c r="ABE110" s="1"/>
      <c r="ABF110" s="1"/>
      <c r="ABG110" s="1"/>
      <c r="ABH110" s="1"/>
      <c r="ABI110" s="1"/>
      <c r="ABJ110" s="1"/>
      <c r="ABK110" s="1"/>
      <c r="ABL110" s="1"/>
      <c r="ABM110" s="1"/>
      <c r="ABN110" s="1"/>
      <c r="ABO110" s="1"/>
      <c r="ABP110" s="1"/>
      <c r="ABQ110" s="1"/>
      <c r="ABR110" s="1"/>
      <c r="ABS110" s="1"/>
      <c r="ABT110" s="1"/>
      <c r="ABU110" s="1"/>
      <c r="ABV110" s="1"/>
      <c r="ABW110" s="1"/>
      <c r="ABX110" s="1"/>
      <c r="ABY110" s="1"/>
      <c r="ABZ110" s="1"/>
      <c r="ACA110" s="1"/>
      <c r="ACB110" s="1"/>
      <c r="ACC110" s="1"/>
      <c r="ACD110" s="1"/>
      <c r="ACE110" s="1"/>
      <c r="ACF110" s="1"/>
      <c r="ACG110" s="1"/>
      <c r="ACH110" s="1"/>
      <c r="ACI110" s="1"/>
      <c r="ACJ110" s="1"/>
      <c r="ACK110" s="1"/>
      <c r="ACL110" s="1"/>
      <c r="ACM110" s="1"/>
      <c r="ACN110" s="1"/>
      <c r="ACO110" s="1"/>
      <c r="ACP110" s="1"/>
      <c r="ACQ110" s="1"/>
      <c r="ACR110" s="1"/>
      <c r="ACS110" s="1"/>
      <c r="ACT110" s="1"/>
      <c r="ACU110" s="1"/>
      <c r="ACV110" s="1"/>
      <c r="ACW110" s="1"/>
      <c r="ACX110" s="1"/>
      <c r="ACY110" s="1"/>
      <c r="ACZ110" s="1"/>
      <c r="ADA110" s="1"/>
      <c r="ADB110" s="1"/>
      <c r="ADC110" s="1"/>
      <c r="ADD110" s="1"/>
      <c r="ADE110" s="1"/>
      <c r="ADF110" s="1"/>
      <c r="ADG110" s="1"/>
      <c r="ADH110" s="1"/>
      <c r="ADI110" s="1"/>
      <c r="ADJ110" s="1"/>
      <c r="ADK110" s="1"/>
      <c r="ADL110" s="1"/>
      <c r="ADM110" s="1"/>
      <c r="ADN110" s="1"/>
      <c r="ADO110" s="1"/>
      <c r="ADP110" s="1"/>
      <c r="ADQ110" s="1"/>
      <c r="ADR110" s="1"/>
      <c r="ADS110" s="1"/>
      <c r="ADT110" s="1"/>
      <c r="ADU110" s="1"/>
      <c r="ADV110" s="1"/>
      <c r="ADW110" s="1"/>
      <c r="ADX110" s="1"/>
      <c r="ADY110" s="1"/>
      <c r="ADZ110" s="1"/>
      <c r="AEA110" s="1"/>
      <c r="AEB110" s="1"/>
      <c r="AEC110" s="1"/>
      <c r="AED110" s="1"/>
      <c r="AEE110" s="1"/>
      <c r="AEF110" s="1"/>
      <c r="AEG110" s="1"/>
      <c r="AEH110" s="1"/>
      <c r="AEI110" s="1"/>
      <c r="AEJ110" s="1"/>
      <c r="AEK110" s="1"/>
      <c r="AEL110" s="1"/>
      <c r="AEM110" s="1"/>
      <c r="AEN110" s="1"/>
      <c r="AEO110" s="1"/>
      <c r="AEP110" s="1"/>
      <c r="AEQ110" s="1"/>
      <c r="AER110" s="1"/>
      <c r="AES110" s="1"/>
      <c r="AET110" s="1"/>
      <c r="AEU110" s="1"/>
      <c r="AEV110" s="1"/>
      <c r="AEW110" s="1"/>
      <c r="AEX110" s="1"/>
      <c r="AEY110" s="1"/>
      <c r="AEZ110" s="1"/>
      <c r="AFA110" s="1"/>
      <c r="AFB110" s="1"/>
      <c r="AFC110" s="1"/>
      <c r="AFD110" s="1"/>
      <c r="AFE110" s="1"/>
      <c r="AFF110" s="1"/>
      <c r="AFG110" s="1"/>
      <c r="AFH110" s="1"/>
      <c r="AFI110" s="1"/>
      <c r="AFJ110" s="1"/>
      <c r="AFK110" s="1"/>
      <c r="AFL110" s="1"/>
      <c r="AFM110" s="1"/>
      <c r="AFN110" s="1"/>
      <c r="AFO110" s="1"/>
      <c r="AFP110" s="1"/>
      <c r="AFQ110" s="1"/>
      <c r="AFR110" s="1"/>
      <c r="AFS110" s="1"/>
      <c r="AFT110" s="1"/>
      <c r="AFU110" s="1"/>
      <c r="AFV110" s="1"/>
      <c r="AFW110" s="1"/>
      <c r="AFX110" s="1"/>
      <c r="AFY110" s="1"/>
      <c r="AFZ110" s="1"/>
      <c r="AGA110" s="1"/>
      <c r="AGB110" s="1"/>
      <c r="AGC110" s="1"/>
      <c r="AGD110" s="1"/>
      <c r="AGE110" s="1"/>
      <c r="AGF110" s="1"/>
      <c r="AGG110" s="1"/>
      <c r="AGH110" s="1"/>
      <c r="AGI110" s="1"/>
      <c r="AGJ110" s="1"/>
      <c r="AGK110" s="1"/>
      <c r="AGL110" s="1"/>
      <c r="AGM110" s="1"/>
      <c r="AGN110" s="1"/>
      <c r="AGO110" s="1"/>
      <c r="AGP110" s="1"/>
      <c r="AGQ110" s="1"/>
      <c r="AGR110" s="1"/>
      <c r="AGS110" s="1"/>
      <c r="AGT110" s="1"/>
      <c r="AGU110" s="1"/>
      <c r="AGV110" s="1"/>
      <c r="AGW110" s="1"/>
      <c r="AGX110" s="1"/>
      <c r="AGY110" s="1"/>
      <c r="AGZ110" s="1"/>
      <c r="AHA110" s="1"/>
      <c r="AHB110" s="1"/>
      <c r="AHC110" s="1"/>
      <c r="AHD110" s="1"/>
      <c r="AHE110" s="1"/>
      <c r="AHF110" s="1"/>
      <c r="AHG110" s="1"/>
      <c r="AHH110" s="1"/>
      <c r="AHI110" s="1"/>
      <c r="AHJ110" s="1"/>
      <c r="AHK110" s="1"/>
      <c r="AHL110" s="1"/>
      <c r="AHM110" s="1"/>
      <c r="AHN110" s="1"/>
      <c r="AHO110" s="1"/>
      <c r="AHP110" s="1"/>
      <c r="AHQ110" s="1"/>
      <c r="AHR110" s="1"/>
      <c r="AHS110" s="1"/>
      <c r="AHT110" s="1"/>
      <c r="AHU110" s="1"/>
      <c r="AHV110" s="1"/>
      <c r="AHW110" s="1"/>
      <c r="AHX110" s="1"/>
      <c r="AHY110" s="1"/>
      <c r="AHZ110" s="1"/>
      <c r="AIA110" s="1"/>
      <c r="AIB110" s="1"/>
      <c r="AIC110" s="1"/>
      <c r="AID110" s="1"/>
      <c r="AIE110" s="1"/>
      <c r="AIF110" s="1"/>
      <c r="AIG110" s="1"/>
      <c r="AIH110" s="1"/>
      <c r="AII110" s="1"/>
      <c r="AIJ110" s="1"/>
      <c r="AIK110" s="1"/>
      <c r="AIL110" s="1"/>
      <c r="AIM110" s="1"/>
      <c r="AIN110" s="1"/>
      <c r="AIO110" s="1"/>
      <c r="AIP110" s="1"/>
      <c r="AIQ110" s="1"/>
      <c r="AIR110" s="1"/>
      <c r="AIS110" s="1"/>
      <c r="AIT110" s="1"/>
      <c r="AIU110" s="1"/>
      <c r="AIV110" s="1"/>
      <c r="AIW110" s="1"/>
      <c r="AIX110" s="1"/>
      <c r="AIY110" s="1"/>
      <c r="AIZ110" s="1"/>
      <c r="AJA110" s="1"/>
      <c r="AJB110" s="1"/>
      <c r="AJC110" s="1"/>
      <c r="AJD110" s="1"/>
      <c r="AJE110" s="1"/>
      <c r="AJF110" s="1"/>
      <c r="AJG110" s="1"/>
      <c r="AJH110" s="1"/>
      <c r="AJI110" s="1"/>
      <c r="AJJ110" s="1"/>
      <c r="AJK110" s="1"/>
      <c r="AJL110" s="1"/>
      <c r="AJM110" s="1"/>
      <c r="AJN110" s="1"/>
      <c r="AJO110" s="1"/>
      <c r="AJP110" s="1"/>
      <c r="AJQ110" s="1"/>
      <c r="AJR110" s="1"/>
      <c r="AJS110" s="1"/>
      <c r="AJT110" s="1"/>
      <c r="AJU110" s="1"/>
      <c r="AJV110" s="1"/>
      <c r="AJW110" s="1"/>
      <c r="AJX110" s="1"/>
      <c r="AJY110" s="1"/>
      <c r="AJZ110" s="1"/>
      <c r="AKA110" s="1"/>
      <c r="AKB110" s="1"/>
      <c r="AKC110" s="1"/>
      <c r="AKD110" s="1"/>
      <c r="AKE110" s="1"/>
      <c r="AKF110" s="1"/>
      <c r="AKG110" s="1"/>
      <c r="AKH110" s="1"/>
      <c r="AKI110" s="1"/>
      <c r="AKJ110" s="1"/>
      <c r="AKK110" s="1"/>
      <c r="AKL110" s="1"/>
      <c r="AKM110" s="1"/>
      <c r="AKN110" s="1"/>
      <c r="AKO110" s="1"/>
      <c r="AKP110" s="1"/>
      <c r="AKQ110" s="1"/>
      <c r="AKR110" s="1"/>
      <c r="AKS110" s="1"/>
      <c r="AKT110" s="1"/>
      <c r="AKU110" s="1"/>
      <c r="AKV110" s="1"/>
      <c r="AKW110" s="1"/>
      <c r="AKX110" s="1"/>
      <c r="AKY110" s="1"/>
      <c r="AKZ110" s="1"/>
      <c r="ALA110" s="1"/>
      <c r="ALB110" s="1"/>
      <c r="ALC110" s="1"/>
      <c r="ALD110" s="1"/>
      <c r="ALE110" s="1"/>
      <c r="ALF110" s="1"/>
      <c r="ALG110" s="1"/>
      <c r="ALH110" s="1"/>
      <c r="ALI110" s="1"/>
      <c r="ALJ110" s="1"/>
      <c r="ALK110" s="1"/>
      <c r="ALL110" s="1"/>
      <c r="ALM110" s="1"/>
      <c r="ALN110" s="1"/>
      <c r="ALO110" s="1"/>
      <c r="ALP110" s="1"/>
      <c r="ALQ110" s="1"/>
      <c r="ALR110" s="1"/>
      <c r="ALS110" s="1"/>
      <c r="ALT110" s="1"/>
      <c r="ALU110" s="1"/>
      <c r="ALV110" s="1"/>
      <c r="ALW110" s="1"/>
      <c r="ALX110" s="1"/>
      <c r="ALY110" s="1"/>
      <c r="ALZ110" s="1"/>
      <c r="AMA110" s="1"/>
      <c r="AMB110" s="1"/>
      <c r="AMC110" s="1"/>
      <c r="AMD110" s="1"/>
      <c r="AME110" s="1"/>
      <c r="AMF110" s="1"/>
      <c r="AMG110" s="1"/>
      <c r="AMH110" s="1"/>
      <c r="AMI110" s="1"/>
      <c r="AMJ110" s="1"/>
      <c r="AMK110" s="1"/>
      <c r="AML110" s="1"/>
      <c r="AMM110" s="1"/>
      <c r="AMN110" s="1"/>
      <c r="AMO110" s="1"/>
      <c r="AMP110" s="1"/>
      <c r="AMQ110" s="1"/>
      <c r="AMR110" s="1"/>
      <c r="AMS110" s="1"/>
      <c r="AMT110" s="1"/>
      <c r="AMU110" s="1"/>
      <c r="AMV110" s="1"/>
      <c r="AMW110" s="1"/>
      <c r="AMX110" s="1"/>
      <c r="AMY110" s="1"/>
      <c r="AMZ110" s="1"/>
      <c r="ANA110" s="1"/>
      <c r="ANB110" s="1"/>
      <c r="ANC110" s="1"/>
      <c r="AND110" s="1"/>
      <c r="ANE110" s="1"/>
      <c r="ANF110" s="1"/>
      <c r="ANG110" s="1"/>
      <c r="ANH110" s="1"/>
      <c r="ANI110" s="1"/>
      <c r="ANJ110" s="1"/>
      <c r="ANK110" s="1"/>
      <c r="ANL110" s="1"/>
      <c r="ANM110" s="1"/>
      <c r="ANN110" s="1"/>
      <c r="ANO110" s="1"/>
      <c r="ANP110" s="1"/>
      <c r="ANQ110" s="1"/>
      <c r="ANR110" s="1"/>
      <c r="ANS110" s="1"/>
      <c r="ANT110" s="1"/>
      <c r="ANU110" s="1"/>
      <c r="ANV110" s="1"/>
      <c r="ANW110" s="1"/>
      <c r="ANX110" s="1"/>
      <c r="ANY110" s="1"/>
      <c r="ANZ110" s="1"/>
      <c r="AOA110" s="1"/>
      <c r="AOB110" s="1"/>
      <c r="AOC110" s="1"/>
      <c r="AOD110" s="1"/>
      <c r="AOE110" s="1"/>
      <c r="AOF110" s="1"/>
      <c r="AOG110" s="1"/>
      <c r="AOH110" s="1"/>
      <c r="AOI110" s="1"/>
      <c r="AOJ110" s="1"/>
      <c r="AOK110" s="1"/>
      <c r="AOL110" s="1"/>
      <c r="AOM110" s="1"/>
      <c r="AON110" s="1"/>
      <c r="AOO110" s="1"/>
      <c r="AOP110" s="1"/>
      <c r="AOQ110" s="1"/>
      <c r="AOR110" s="1"/>
      <c r="AOS110" s="1"/>
      <c r="AOT110" s="1"/>
      <c r="AOU110" s="1"/>
      <c r="AOV110" s="1"/>
      <c r="AOW110" s="1"/>
      <c r="AOX110" s="1"/>
      <c r="AOY110" s="1"/>
      <c r="AOZ110" s="1"/>
      <c r="APA110" s="1"/>
      <c r="APB110" s="1"/>
      <c r="APC110" s="1"/>
      <c r="APD110" s="1"/>
      <c r="APE110" s="1"/>
      <c r="APF110" s="1"/>
      <c r="APG110" s="1"/>
      <c r="APH110" s="1"/>
      <c r="API110" s="1"/>
      <c r="APJ110" s="1"/>
      <c r="APK110" s="1"/>
      <c r="APL110" s="1"/>
      <c r="APM110" s="1"/>
      <c r="APN110" s="1"/>
      <c r="APO110" s="1"/>
      <c r="APP110" s="1"/>
      <c r="APQ110" s="1"/>
      <c r="APR110" s="1"/>
      <c r="APS110" s="1"/>
      <c r="APT110" s="1"/>
      <c r="APU110" s="1"/>
      <c r="APV110" s="1"/>
      <c r="APW110" s="1"/>
      <c r="APX110" s="1"/>
      <c r="APY110" s="1"/>
      <c r="APZ110" s="1"/>
      <c r="AQA110" s="1"/>
      <c r="AQB110" s="1"/>
      <c r="AQC110" s="1"/>
      <c r="AQD110" s="1"/>
      <c r="AQE110" s="1"/>
      <c r="AQF110" s="1"/>
      <c r="AQG110" s="1"/>
      <c r="AQH110" s="1"/>
      <c r="AQI110" s="1"/>
      <c r="AQJ110" s="1"/>
      <c r="AQK110" s="1"/>
      <c r="AQL110" s="1"/>
      <c r="AQM110" s="1"/>
      <c r="AQN110" s="1"/>
      <c r="AQO110" s="1"/>
      <c r="AQP110" s="1"/>
      <c r="AQQ110" s="1"/>
      <c r="AQR110" s="1"/>
      <c r="AQS110" s="1"/>
      <c r="AQT110" s="1"/>
      <c r="AQU110" s="1"/>
      <c r="AQV110" s="1"/>
      <c r="AQW110" s="1"/>
      <c r="AQX110" s="1"/>
      <c r="AQY110" s="1"/>
      <c r="AQZ110" s="1"/>
      <c r="ARA110" s="1"/>
      <c r="ARB110" s="1"/>
      <c r="ARC110" s="1"/>
      <c r="ARD110" s="1"/>
      <c r="ARE110" s="1"/>
      <c r="ARF110" s="1"/>
      <c r="ARG110" s="1"/>
      <c r="ARH110" s="1"/>
      <c r="ARI110" s="1"/>
      <c r="ARJ110" s="1"/>
      <c r="ARK110" s="1"/>
      <c r="ARL110" s="1"/>
      <c r="ARM110" s="1"/>
      <c r="ARN110" s="1"/>
      <c r="ARO110" s="1"/>
      <c r="ARP110" s="1"/>
      <c r="ARQ110" s="1"/>
      <c r="ARR110" s="1"/>
      <c r="ARS110" s="1"/>
      <c r="ART110" s="1"/>
      <c r="ARU110" s="1"/>
      <c r="ARV110" s="1"/>
      <c r="ARW110" s="1"/>
      <c r="ARX110" s="1"/>
      <c r="ARY110" s="1"/>
      <c r="ARZ110" s="1"/>
      <c r="ASA110" s="1"/>
      <c r="ASB110" s="1"/>
      <c r="ASC110" s="1"/>
      <c r="ASD110" s="1"/>
      <c r="ASE110" s="1"/>
      <c r="ASF110" s="1"/>
      <c r="ASG110" s="1"/>
      <c r="ASH110" s="1"/>
      <c r="ASI110" s="1"/>
      <c r="ASJ110" s="1"/>
      <c r="ASK110" s="1"/>
      <c r="ASL110" s="1"/>
      <c r="ASM110" s="1"/>
      <c r="ASN110" s="1"/>
      <c r="ASO110" s="1"/>
      <c r="ASP110" s="1"/>
      <c r="ASQ110" s="1"/>
      <c r="ASR110" s="1"/>
      <c r="ASS110" s="1"/>
      <c r="AST110" s="1"/>
      <c r="ASU110" s="1"/>
      <c r="ASV110" s="1"/>
      <c r="ASW110" s="1"/>
      <c r="ASX110" s="1"/>
      <c r="ASY110" s="1"/>
      <c r="ASZ110" s="1"/>
      <c r="ATA110" s="1"/>
      <c r="ATB110" s="1"/>
      <c r="ATC110" s="1"/>
      <c r="ATD110" s="1"/>
      <c r="ATE110" s="1"/>
      <c r="ATF110" s="1"/>
      <c r="ATG110" s="1"/>
      <c r="ATH110" s="1"/>
      <c r="ATI110" s="1"/>
      <c r="ATJ110" s="1"/>
      <c r="ATK110" s="1"/>
      <c r="ATL110" s="1"/>
      <c r="ATM110" s="1"/>
      <c r="ATN110" s="1"/>
      <c r="ATO110" s="1"/>
      <c r="ATP110" s="1"/>
      <c r="ATQ110" s="1"/>
      <c r="ATR110" s="1"/>
      <c r="ATS110" s="1"/>
      <c r="ATT110" s="1"/>
      <c r="ATU110" s="1"/>
      <c r="ATV110" s="1"/>
      <c r="ATW110" s="1"/>
      <c r="ATX110" s="1"/>
      <c r="ATY110" s="1"/>
      <c r="ATZ110" s="1"/>
      <c r="AUA110" s="1"/>
      <c r="AUB110" s="1"/>
      <c r="AUC110" s="1"/>
      <c r="AUD110" s="1"/>
      <c r="AUE110" s="1"/>
      <c r="AUF110" s="1"/>
      <c r="AUG110" s="1"/>
      <c r="AUH110" s="1"/>
      <c r="AUI110" s="1"/>
      <c r="AUJ110" s="1"/>
      <c r="AUK110" s="1"/>
      <c r="AUL110" s="1"/>
      <c r="AUM110" s="1"/>
      <c r="AUN110" s="1"/>
      <c r="AUO110" s="1"/>
      <c r="AUP110" s="1"/>
      <c r="AUQ110" s="1"/>
      <c r="AUR110" s="1"/>
      <c r="AUS110" s="1"/>
      <c r="AUT110" s="1"/>
      <c r="AUU110" s="1"/>
      <c r="AUV110" s="1"/>
      <c r="AUW110" s="1"/>
      <c r="AUX110" s="1"/>
      <c r="AUY110" s="1"/>
      <c r="AUZ110" s="1"/>
      <c r="AVA110" s="1"/>
      <c r="AVB110" s="1"/>
      <c r="AVC110" s="1"/>
      <c r="AVD110" s="1"/>
      <c r="AVE110" s="1"/>
      <c r="AVF110" s="1"/>
      <c r="AVG110" s="1"/>
      <c r="AVH110" s="1"/>
      <c r="AVI110" s="1"/>
      <c r="AVJ110" s="1"/>
      <c r="AVK110" s="1"/>
      <c r="AVL110" s="1"/>
      <c r="AVM110" s="1"/>
      <c r="AVN110" s="1"/>
      <c r="AVO110" s="1"/>
      <c r="AVP110" s="1"/>
      <c r="AVQ110" s="1"/>
      <c r="AVR110" s="1"/>
      <c r="AVS110" s="1"/>
      <c r="AVT110" s="1"/>
      <c r="AVU110" s="1"/>
      <c r="AVV110" s="1"/>
      <c r="AVW110" s="1"/>
      <c r="AVX110" s="1"/>
      <c r="AVY110" s="1"/>
      <c r="AVZ110" s="1"/>
      <c r="AWA110" s="1"/>
      <c r="AWB110" s="1"/>
      <c r="AWC110" s="1"/>
      <c r="AWD110" s="1"/>
      <c r="AWE110" s="1"/>
      <c r="AWF110" s="1"/>
      <c r="AWG110" s="1"/>
      <c r="AWH110" s="1"/>
      <c r="AWI110" s="1"/>
      <c r="AWJ110" s="1"/>
      <c r="AWK110" s="1"/>
      <c r="AWL110" s="1"/>
      <c r="AWM110" s="1"/>
      <c r="AWN110" s="1"/>
      <c r="AWO110" s="1"/>
      <c r="AWP110" s="1"/>
      <c r="AWQ110" s="1"/>
      <c r="AWR110" s="1"/>
      <c r="AWS110" s="1"/>
      <c r="AWT110" s="1"/>
      <c r="AWU110" s="1"/>
      <c r="AWV110" s="1"/>
      <c r="AWW110" s="1"/>
      <c r="AWX110" s="1"/>
      <c r="AWY110" s="1"/>
      <c r="AWZ110" s="1"/>
      <c r="AXA110" s="1"/>
      <c r="AXB110" s="1"/>
      <c r="AXC110" s="1"/>
      <c r="AXD110" s="1"/>
      <c r="AXE110" s="1"/>
      <c r="AXF110" s="1"/>
      <c r="AXG110" s="1"/>
      <c r="AXH110" s="1"/>
      <c r="AXI110" s="1"/>
      <c r="AXJ110" s="1"/>
      <c r="AXK110" s="1"/>
      <c r="AXL110" s="1"/>
      <c r="AXM110" s="1"/>
      <c r="AXN110" s="1"/>
      <c r="AXO110" s="1"/>
      <c r="AXP110" s="1"/>
      <c r="AXQ110" s="1"/>
      <c r="AXR110" s="1"/>
      <c r="AXS110" s="1"/>
      <c r="AXT110" s="1"/>
      <c r="AXU110" s="1"/>
      <c r="AXV110" s="1"/>
      <c r="AXW110" s="1"/>
      <c r="AXX110" s="1"/>
      <c r="AXY110" s="1"/>
      <c r="AXZ110" s="1"/>
      <c r="AYA110" s="1"/>
      <c r="AYB110" s="1"/>
      <c r="AYC110" s="1"/>
      <c r="AYD110" s="1"/>
      <c r="AYE110" s="1"/>
      <c r="AYF110" s="1"/>
      <c r="AYG110" s="1"/>
      <c r="AYH110" s="1"/>
      <c r="AYI110" s="1"/>
      <c r="AYJ110" s="1"/>
      <c r="AYK110" s="1"/>
      <c r="AYL110" s="1"/>
      <c r="AYM110" s="1"/>
      <c r="AYN110" s="1"/>
      <c r="AYO110" s="1"/>
      <c r="AYP110" s="1"/>
      <c r="AYQ110" s="1"/>
      <c r="AYR110" s="1"/>
      <c r="AYS110" s="1"/>
      <c r="AYT110" s="1"/>
      <c r="AYU110" s="1"/>
      <c r="AYV110" s="1"/>
      <c r="AYW110" s="1"/>
      <c r="AYX110" s="1"/>
      <c r="AYY110" s="1"/>
      <c r="AYZ110" s="1"/>
      <c r="AZA110" s="1"/>
      <c r="AZB110" s="1"/>
      <c r="AZC110" s="1"/>
      <c r="AZD110" s="1"/>
      <c r="AZE110" s="1"/>
      <c r="AZF110" s="1"/>
      <c r="AZG110" s="1"/>
      <c r="AZH110" s="1"/>
      <c r="AZI110" s="1"/>
      <c r="AZJ110" s="1"/>
      <c r="AZK110" s="1"/>
      <c r="AZL110" s="1"/>
      <c r="AZM110" s="1"/>
      <c r="AZN110" s="1"/>
      <c r="AZO110" s="1"/>
      <c r="AZP110" s="1"/>
      <c r="AZQ110" s="1"/>
      <c r="AZR110" s="1"/>
      <c r="AZS110" s="1"/>
      <c r="AZT110" s="1"/>
      <c r="AZU110" s="1"/>
      <c r="AZV110" s="1"/>
      <c r="AZW110" s="1"/>
      <c r="AZX110" s="1"/>
      <c r="AZY110" s="1"/>
      <c r="AZZ110" s="1"/>
      <c r="BAA110" s="1"/>
      <c r="BAB110" s="1"/>
      <c r="BAC110" s="1"/>
      <c r="BAD110" s="1"/>
      <c r="BAE110" s="1"/>
      <c r="BAF110" s="1"/>
      <c r="BAG110" s="1"/>
      <c r="BAH110" s="1"/>
      <c r="BAI110" s="1"/>
      <c r="BAJ110" s="1"/>
      <c r="BAK110" s="1"/>
      <c r="BAL110" s="1"/>
      <c r="BAM110" s="1"/>
      <c r="BAN110" s="1"/>
      <c r="BAO110" s="1"/>
      <c r="BAP110" s="1"/>
      <c r="BAQ110" s="1"/>
      <c r="BAR110" s="1"/>
      <c r="BAS110" s="1"/>
      <c r="BAT110" s="1"/>
      <c r="BAU110" s="1"/>
      <c r="BAV110" s="1"/>
      <c r="BAW110" s="1"/>
      <c r="BAX110" s="1"/>
      <c r="BAY110" s="1"/>
      <c r="BAZ110" s="1"/>
      <c r="BBA110" s="1"/>
      <c r="BBB110" s="1"/>
      <c r="BBC110" s="1"/>
      <c r="BBD110" s="1"/>
      <c r="BBE110" s="1"/>
      <c r="BBF110" s="1"/>
      <c r="BBG110" s="1"/>
      <c r="BBH110" s="1"/>
      <c r="BBI110" s="1"/>
      <c r="BBJ110" s="1"/>
      <c r="BBK110" s="1"/>
      <c r="BBL110" s="1"/>
      <c r="BBM110" s="1"/>
      <c r="BBN110" s="1"/>
      <c r="BBO110" s="1"/>
      <c r="BBP110" s="1"/>
      <c r="BBQ110" s="1"/>
      <c r="BBR110" s="1"/>
      <c r="BBS110" s="1"/>
      <c r="BBT110" s="1"/>
      <c r="BBU110" s="1"/>
      <c r="BBV110" s="1"/>
      <c r="BBW110" s="1"/>
      <c r="BBX110" s="1"/>
      <c r="BBY110" s="1"/>
      <c r="BBZ110" s="1"/>
      <c r="BCA110" s="1"/>
      <c r="BCB110" s="1"/>
      <c r="BCC110" s="1"/>
      <c r="BCD110" s="1"/>
      <c r="BCE110" s="1"/>
      <c r="BCF110" s="1"/>
      <c r="BCG110" s="1"/>
      <c r="BCH110" s="1"/>
      <c r="BCI110" s="1"/>
      <c r="BCJ110" s="1"/>
      <c r="BCK110" s="1"/>
      <c r="BCL110" s="1"/>
      <c r="BCM110" s="1"/>
      <c r="BCN110" s="1"/>
      <c r="BCO110" s="1"/>
      <c r="BCP110" s="1"/>
      <c r="BCQ110" s="1"/>
      <c r="BCR110" s="1"/>
      <c r="BCS110" s="1"/>
      <c r="BCT110" s="1"/>
      <c r="BCU110" s="1"/>
      <c r="BCV110" s="1"/>
      <c r="BCW110" s="1"/>
      <c r="BCX110" s="1"/>
      <c r="BCY110" s="1"/>
      <c r="BCZ110" s="1"/>
      <c r="BDA110" s="1"/>
      <c r="BDB110" s="1"/>
      <c r="BDC110" s="1"/>
      <c r="BDD110" s="1"/>
      <c r="BDE110" s="1"/>
      <c r="BDF110" s="1"/>
      <c r="BDG110" s="1"/>
      <c r="BDH110" s="1"/>
      <c r="BDI110" s="1"/>
      <c r="BDJ110" s="1"/>
      <c r="BDK110" s="1"/>
      <c r="BDL110" s="1"/>
      <c r="BDM110" s="1"/>
      <c r="BDN110" s="1"/>
      <c r="BDO110" s="1"/>
      <c r="BDP110" s="1"/>
      <c r="BDQ110" s="1"/>
      <c r="BDR110" s="1"/>
      <c r="BDS110" s="1"/>
      <c r="BDT110" s="1"/>
      <c r="BDU110" s="1"/>
      <c r="BDV110" s="1"/>
      <c r="BDW110" s="1"/>
      <c r="BDX110" s="1"/>
      <c r="BDY110" s="1"/>
      <c r="BDZ110" s="1"/>
      <c r="BEA110" s="1"/>
      <c r="BEB110" s="1"/>
      <c r="BEC110" s="1"/>
      <c r="BED110" s="1"/>
      <c r="BEE110" s="1"/>
      <c r="BEF110" s="1"/>
      <c r="BEG110" s="1"/>
      <c r="BEH110" s="1"/>
      <c r="BEI110" s="1"/>
      <c r="BEJ110" s="1"/>
      <c r="BEK110" s="1"/>
      <c r="BEL110" s="1"/>
      <c r="BEM110" s="1"/>
      <c r="BEN110" s="1"/>
      <c r="BEO110" s="1"/>
      <c r="BEP110" s="1"/>
      <c r="BEQ110" s="1"/>
      <c r="BER110" s="1"/>
      <c r="BES110" s="1"/>
      <c r="BET110" s="1"/>
      <c r="BEU110" s="1"/>
      <c r="BEV110" s="1"/>
      <c r="BEW110" s="1"/>
      <c r="BEX110" s="1"/>
      <c r="BEY110" s="1"/>
      <c r="BEZ110" s="1"/>
      <c r="BFA110" s="1"/>
      <c r="BFB110" s="1"/>
      <c r="BFC110" s="1"/>
      <c r="BFD110" s="1"/>
      <c r="BFE110" s="1"/>
      <c r="BFF110" s="1"/>
      <c r="BFG110" s="1"/>
      <c r="BFH110" s="1"/>
      <c r="BFI110" s="1"/>
      <c r="BFJ110" s="1"/>
      <c r="BFK110" s="1"/>
      <c r="BFL110" s="1"/>
      <c r="BFM110" s="1"/>
      <c r="BFN110" s="1"/>
      <c r="BFO110" s="1"/>
      <c r="BFP110" s="1"/>
      <c r="BFQ110" s="1"/>
      <c r="BFR110" s="1"/>
      <c r="BFS110" s="1"/>
      <c r="BFT110" s="1"/>
      <c r="BFU110" s="1"/>
      <c r="BFV110" s="1"/>
      <c r="BFW110" s="1"/>
      <c r="BFX110" s="1"/>
      <c r="BFY110" s="1"/>
      <c r="BFZ110" s="1"/>
      <c r="BGA110" s="1"/>
      <c r="BGB110" s="1"/>
      <c r="BGC110" s="1"/>
      <c r="BGD110" s="1"/>
      <c r="BGE110" s="1"/>
      <c r="BGF110" s="1"/>
      <c r="BGG110" s="1"/>
      <c r="BGH110" s="1"/>
      <c r="BGI110" s="1"/>
      <c r="BGJ110" s="1"/>
      <c r="BGK110" s="1"/>
      <c r="BGL110" s="1"/>
      <c r="BGM110" s="1"/>
      <c r="BGN110" s="1"/>
      <c r="BGO110" s="1"/>
      <c r="BGP110" s="1"/>
      <c r="BGQ110" s="1"/>
      <c r="BGR110" s="1"/>
      <c r="BGS110" s="1"/>
      <c r="BGT110" s="1"/>
      <c r="BGU110" s="1"/>
      <c r="BGV110" s="1"/>
      <c r="BGW110" s="1"/>
      <c r="BGX110" s="1"/>
      <c r="BGY110" s="1"/>
      <c r="BGZ110" s="1"/>
      <c r="BHA110" s="1"/>
      <c r="BHB110" s="1"/>
      <c r="BHC110" s="1"/>
      <c r="BHD110" s="1"/>
      <c r="BHE110" s="1"/>
      <c r="BHF110" s="1"/>
      <c r="BHG110" s="1"/>
      <c r="BHH110" s="1"/>
      <c r="BHI110" s="1"/>
      <c r="BHJ110" s="1"/>
      <c r="BHK110" s="1"/>
      <c r="BHL110" s="1"/>
      <c r="BHM110" s="1"/>
      <c r="BHN110" s="1"/>
      <c r="BHO110" s="1"/>
      <c r="BHP110" s="1"/>
    </row>
    <row r="111" spans="1:1576" s="1" customFormat="1">
      <c r="A111" s="15" t="s">
        <v>202</v>
      </c>
      <c r="B111" s="15"/>
      <c r="C111" s="6"/>
      <c r="D111" s="6"/>
      <c r="E111" s="6"/>
      <c r="F111" s="9">
        <f>H111/G111</f>
        <v>857.28760545386501</v>
      </c>
      <c r="G111" s="13">
        <v>9.5</v>
      </c>
      <c r="H111" s="9">
        <f>H69*R73</f>
        <v>8144.2322518117198</v>
      </c>
      <c r="I111" s="6"/>
      <c r="J111" s="6"/>
      <c r="K111" s="6"/>
      <c r="L111" s="6"/>
      <c r="M111" s="9">
        <f>O111/N111</f>
        <v>243392.91856648799</v>
      </c>
      <c r="N111" s="23">
        <v>1.03</v>
      </c>
      <c r="O111" s="24">
        <f>S111-H111</f>
        <v>250694.70612348299</v>
      </c>
      <c r="P111" s="6"/>
      <c r="Q111" s="24">
        <f>H111+O111</f>
        <v>258838.93837529499</v>
      </c>
      <c r="R111" s="6"/>
      <c r="S111" s="9">
        <f>S30+S73</f>
        <v>258838.93837529499</v>
      </c>
    </row>
    <row r="112" spans="1:1576" s="1" customFormat="1">
      <c r="A112" s="15" t="s">
        <v>203</v>
      </c>
      <c r="B112" s="15"/>
      <c r="C112" s="15"/>
      <c r="D112" s="15"/>
      <c r="E112" s="15"/>
      <c r="F112" s="21"/>
      <c r="G112" s="21"/>
      <c r="H112" s="21"/>
      <c r="I112" s="15"/>
      <c r="J112" s="15"/>
      <c r="K112" s="15"/>
      <c r="L112" s="15"/>
      <c r="M112" s="15"/>
      <c r="N112" s="15"/>
      <c r="O112" s="15"/>
      <c r="P112" s="15"/>
      <c r="Q112" s="15">
        <f>[1]全固态!P10</f>
        <v>15230.27</v>
      </c>
      <c r="R112" s="15"/>
      <c r="S112" s="31">
        <f>全固态!S10</f>
        <v>16784.189999999999</v>
      </c>
    </row>
    <row r="113" spans="1:1584" s="1" customFormat="1">
      <c r="A113" s="15" t="s">
        <v>204</v>
      </c>
      <c r="B113" s="15"/>
      <c r="C113" s="15"/>
      <c r="D113" s="15"/>
      <c r="E113" s="15"/>
      <c r="F113" s="35"/>
      <c r="G113" s="15"/>
      <c r="H113" s="3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31">
        <f>SUM(S111:S112)</f>
        <v>275623.12837529503</v>
      </c>
    </row>
    <row r="114" spans="1:1584" s="4" customForma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31"/>
      <c r="N114" s="15"/>
      <c r="O114" s="31"/>
      <c r="P114" s="15"/>
      <c r="Q114" s="15"/>
      <c r="R114" s="15"/>
      <c r="S114" s="3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  <c r="XH114" s="1"/>
      <c r="XI114" s="1"/>
      <c r="XJ114" s="1"/>
      <c r="XK114" s="1"/>
      <c r="XL114" s="1"/>
      <c r="XM114" s="1"/>
      <c r="XN114" s="1"/>
      <c r="XO114" s="1"/>
      <c r="XP114" s="1"/>
      <c r="XQ114" s="1"/>
      <c r="XR114" s="1"/>
      <c r="XS114" s="1"/>
      <c r="XT114" s="1"/>
      <c r="XU114" s="1"/>
      <c r="XV114" s="1"/>
      <c r="XW114" s="1"/>
      <c r="XX114" s="1"/>
      <c r="XY114" s="1"/>
      <c r="XZ114" s="1"/>
      <c r="YA114" s="1"/>
      <c r="YB114" s="1"/>
      <c r="YC114" s="1"/>
      <c r="YD114" s="1"/>
      <c r="YE114" s="1"/>
      <c r="YF114" s="1"/>
      <c r="YG114" s="1"/>
      <c r="YH114" s="1"/>
      <c r="YI114" s="1"/>
      <c r="YJ114" s="1"/>
      <c r="YK114" s="1"/>
      <c r="YL114" s="1"/>
      <c r="YM114" s="1"/>
      <c r="YN114" s="1"/>
      <c r="YO114" s="1"/>
      <c r="YP114" s="1"/>
      <c r="YQ114" s="1"/>
      <c r="YR114" s="1"/>
      <c r="YS114" s="1"/>
      <c r="YT114" s="1"/>
      <c r="YU114" s="1"/>
      <c r="YV114" s="1"/>
      <c r="YW114" s="1"/>
      <c r="YX114" s="1"/>
      <c r="YY114" s="1"/>
      <c r="YZ114" s="1"/>
      <c r="ZA114" s="1"/>
      <c r="ZB114" s="1"/>
      <c r="ZC114" s="1"/>
      <c r="ZD114" s="1"/>
      <c r="ZE114" s="1"/>
      <c r="ZF114" s="1"/>
      <c r="ZG114" s="1"/>
      <c r="ZH114" s="1"/>
      <c r="ZI114" s="1"/>
      <c r="ZJ114" s="1"/>
      <c r="ZK114" s="1"/>
      <c r="ZL114" s="1"/>
      <c r="ZM114" s="1"/>
      <c r="ZN114" s="1"/>
      <c r="ZO114" s="1"/>
      <c r="ZP114" s="1"/>
      <c r="ZQ114" s="1"/>
      <c r="ZR114" s="1"/>
      <c r="ZS114" s="1"/>
      <c r="ZT114" s="1"/>
      <c r="ZU114" s="1"/>
      <c r="ZV114" s="1"/>
      <c r="ZW114" s="1"/>
      <c r="ZX114" s="1"/>
      <c r="ZY114" s="1"/>
      <c r="ZZ114" s="1"/>
      <c r="AAA114" s="1"/>
      <c r="AAB114" s="1"/>
      <c r="AAC114" s="1"/>
      <c r="AAD114" s="1"/>
      <c r="AAE114" s="1"/>
      <c r="AAF114" s="1"/>
      <c r="AAG114" s="1"/>
      <c r="AAH114" s="1"/>
      <c r="AAI114" s="1"/>
      <c r="AAJ114" s="1"/>
      <c r="AAK114" s="1"/>
      <c r="AAL114" s="1"/>
      <c r="AAM114" s="1"/>
      <c r="AAN114" s="1"/>
      <c r="AAO114" s="1"/>
      <c r="AAP114" s="1"/>
      <c r="AAQ114" s="1"/>
      <c r="AAR114" s="1"/>
      <c r="AAS114" s="1"/>
      <c r="AAT114" s="1"/>
      <c r="AAU114" s="1"/>
      <c r="AAV114" s="1"/>
      <c r="AAW114" s="1"/>
      <c r="AAX114" s="1"/>
      <c r="AAY114" s="1"/>
      <c r="AAZ114" s="1"/>
      <c r="ABA114" s="1"/>
      <c r="ABB114" s="1"/>
      <c r="ABC114" s="1"/>
      <c r="ABD114" s="1"/>
      <c r="ABE114" s="1"/>
      <c r="ABF114" s="1"/>
      <c r="ABG114" s="1"/>
      <c r="ABH114" s="1"/>
      <c r="ABI114" s="1"/>
      <c r="ABJ114" s="1"/>
      <c r="ABK114" s="1"/>
      <c r="ABL114" s="1"/>
      <c r="ABM114" s="1"/>
      <c r="ABN114" s="1"/>
      <c r="ABO114" s="1"/>
      <c r="ABP114" s="1"/>
      <c r="ABQ114" s="1"/>
      <c r="ABR114" s="1"/>
      <c r="ABS114" s="1"/>
      <c r="ABT114" s="1"/>
      <c r="ABU114" s="1"/>
      <c r="ABV114" s="1"/>
      <c r="ABW114" s="1"/>
      <c r="ABX114" s="1"/>
      <c r="ABY114" s="1"/>
      <c r="ABZ114" s="1"/>
      <c r="ACA114" s="1"/>
      <c r="ACB114" s="1"/>
      <c r="ACC114" s="1"/>
      <c r="ACD114" s="1"/>
      <c r="ACE114" s="1"/>
      <c r="ACF114" s="1"/>
      <c r="ACG114" s="1"/>
      <c r="ACH114" s="1"/>
      <c r="ACI114" s="1"/>
      <c r="ACJ114" s="1"/>
      <c r="ACK114" s="1"/>
      <c r="ACL114" s="1"/>
      <c r="ACM114" s="1"/>
      <c r="ACN114" s="1"/>
      <c r="ACO114" s="1"/>
      <c r="ACP114" s="1"/>
      <c r="ACQ114" s="1"/>
      <c r="ACR114" s="1"/>
      <c r="ACS114" s="1"/>
      <c r="ACT114" s="1"/>
      <c r="ACU114" s="1"/>
      <c r="ACV114" s="1"/>
      <c r="ACW114" s="1"/>
      <c r="ACX114" s="1"/>
      <c r="ACY114" s="1"/>
      <c r="ACZ114" s="1"/>
      <c r="ADA114" s="1"/>
      <c r="ADB114" s="1"/>
      <c r="ADC114" s="1"/>
      <c r="ADD114" s="1"/>
      <c r="ADE114" s="1"/>
      <c r="ADF114" s="1"/>
      <c r="ADG114" s="1"/>
      <c r="ADH114" s="1"/>
      <c r="ADI114" s="1"/>
      <c r="ADJ114" s="1"/>
      <c r="ADK114" s="1"/>
      <c r="ADL114" s="1"/>
      <c r="ADM114" s="1"/>
      <c r="ADN114" s="1"/>
      <c r="ADO114" s="1"/>
      <c r="ADP114" s="1"/>
      <c r="ADQ114" s="1"/>
      <c r="ADR114" s="1"/>
      <c r="ADS114" s="1"/>
      <c r="ADT114" s="1"/>
      <c r="ADU114" s="1"/>
      <c r="ADV114" s="1"/>
      <c r="ADW114" s="1"/>
      <c r="ADX114" s="1"/>
      <c r="ADY114" s="1"/>
      <c r="ADZ114" s="1"/>
      <c r="AEA114" s="1"/>
      <c r="AEB114" s="1"/>
      <c r="AEC114" s="1"/>
      <c r="AED114" s="1"/>
      <c r="AEE114" s="1"/>
      <c r="AEF114" s="1"/>
      <c r="AEG114" s="1"/>
      <c r="AEH114" s="1"/>
      <c r="AEI114" s="1"/>
      <c r="AEJ114" s="1"/>
      <c r="AEK114" s="1"/>
      <c r="AEL114" s="1"/>
      <c r="AEM114" s="1"/>
      <c r="AEN114" s="1"/>
      <c r="AEO114" s="1"/>
      <c r="AEP114" s="1"/>
      <c r="AEQ114" s="1"/>
      <c r="AER114" s="1"/>
      <c r="AES114" s="1"/>
      <c r="AET114" s="1"/>
      <c r="AEU114" s="1"/>
      <c r="AEV114" s="1"/>
      <c r="AEW114" s="1"/>
      <c r="AEX114" s="1"/>
      <c r="AEY114" s="1"/>
      <c r="AEZ114" s="1"/>
      <c r="AFA114" s="1"/>
      <c r="AFB114" s="1"/>
      <c r="AFC114" s="1"/>
      <c r="AFD114" s="1"/>
      <c r="AFE114" s="1"/>
      <c r="AFF114" s="1"/>
      <c r="AFG114" s="1"/>
      <c r="AFH114" s="1"/>
      <c r="AFI114" s="1"/>
      <c r="AFJ114" s="1"/>
      <c r="AFK114" s="1"/>
      <c r="AFL114" s="1"/>
      <c r="AFM114" s="1"/>
      <c r="AFN114" s="1"/>
      <c r="AFO114" s="1"/>
      <c r="AFP114" s="1"/>
      <c r="AFQ114" s="1"/>
      <c r="AFR114" s="1"/>
      <c r="AFS114" s="1"/>
      <c r="AFT114" s="1"/>
      <c r="AFU114" s="1"/>
      <c r="AFV114" s="1"/>
      <c r="AFW114" s="1"/>
      <c r="AFX114" s="1"/>
      <c r="AFY114" s="1"/>
      <c r="AFZ114" s="1"/>
      <c r="AGA114" s="1"/>
      <c r="AGB114" s="1"/>
      <c r="AGC114" s="1"/>
      <c r="AGD114" s="1"/>
      <c r="AGE114" s="1"/>
      <c r="AGF114" s="1"/>
      <c r="AGG114" s="1"/>
      <c r="AGH114" s="1"/>
      <c r="AGI114" s="1"/>
      <c r="AGJ114" s="1"/>
      <c r="AGK114" s="1"/>
      <c r="AGL114" s="1"/>
      <c r="AGM114" s="1"/>
      <c r="AGN114" s="1"/>
      <c r="AGO114" s="1"/>
      <c r="AGP114" s="1"/>
      <c r="AGQ114" s="1"/>
      <c r="AGR114" s="1"/>
      <c r="AGS114" s="1"/>
      <c r="AGT114" s="1"/>
      <c r="AGU114" s="1"/>
      <c r="AGV114" s="1"/>
      <c r="AGW114" s="1"/>
      <c r="AGX114" s="1"/>
      <c r="AGY114" s="1"/>
      <c r="AGZ114" s="1"/>
      <c r="AHA114" s="1"/>
      <c r="AHB114" s="1"/>
      <c r="AHC114" s="1"/>
      <c r="AHD114" s="1"/>
      <c r="AHE114" s="1"/>
      <c r="AHF114" s="1"/>
      <c r="AHG114" s="1"/>
      <c r="AHH114" s="1"/>
      <c r="AHI114" s="1"/>
      <c r="AHJ114" s="1"/>
      <c r="AHK114" s="1"/>
      <c r="AHL114" s="1"/>
      <c r="AHM114" s="1"/>
      <c r="AHN114" s="1"/>
      <c r="AHO114" s="1"/>
      <c r="AHP114" s="1"/>
      <c r="AHQ114" s="1"/>
      <c r="AHR114" s="1"/>
      <c r="AHS114" s="1"/>
      <c r="AHT114" s="1"/>
      <c r="AHU114" s="1"/>
      <c r="AHV114" s="1"/>
      <c r="AHW114" s="1"/>
      <c r="AHX114" s="1"/>
      <c r="AHY114" s="1"/>
      <c r="AHZ114" s="1"/>
      <c r="AIA114" s="1"/>
      <c r="AIB114" s="1"/>
      <c r="AIC114" s="1"/>
      <c r="AID114" s="1"/>
      <c r="AIE114" s="1"/>
      <c r="AIF114" s="1"/>
      <c r="AIG114" s="1"/>
      <c r="AIH114" s="1"/>
      <c r="AII114" s="1"/>
      <c r="AIJ114" s="1"/>
      <c r="AIK114" s="1"/>
      <c r="AIL114" s="1"/>
      <c r="AIM114" s="1"/>
      <c r="AIN114" s="1"/>
      <c r="AIO114" s="1"/>
      <c r="AIP114" s="1"/>
      <c r="AIQ114" s="1"/>
      <c r="AIR114" s="1"/>
      <c r="AIS114" s="1"/>
      <c r="AIT114" s="1"/>
      <c r="AIU114" s="1"/>
      <c r="AIV114" s="1"/>
      <c r="AIW114" s="1"/>
      <c r="AIX114" s="1"/>
      <c r="AIY114" s="1"/>
      <c r="AIZ114" s="1"/>
      <c r="AJA114" s="1"/>
      <c r="AJB114" s="1"/>
      <c r="AJC114" s="1"/>
      <c r="AJD114" s="1"/>
      <c r="AJE114" s="1"/>
      <c r="AJF114" s="1"/>
      <c r="AJG114" s="1"/>
      <c r="AJH114" s="1"/>
      <c r="AJI114" s="1"/>
      <c r="AJJ114" s="1"/>
      <c r="AJK114" s="1"/>
      <c r="AJL114" s="1"/>
      <c r="AJM114" s="1"/>
      <c r="AJN114" s="1"/>
      <c r="AJO114" s="1"/>
      <c r="AJP114" s="1"/>
      <c r="AJQ114" s="1"/>
      <c r="AJR114" s="1"/>
      <c r="AJS114" s="1"/>
      <c r="AJT114" s="1"/>
      <c r="AJU114" s="1"/>
      <c r="AJV114" s="1"/>
      <c r="AJW114" s="1"/>
      <c r="AJX114" s="1"/>
      <c r="AJY114" s="1"/>
      <c r="AJZ114" s="1"/>
      <c r="AKA114" s="1"/>
      <c r="AKB114" s="1"/>
      <c r="AKC114" s="1"/>
      <c r="AKD114" s="1"/>
      <c r="AKE114" s="1"/>
      <c r="AKF114" s="1"/>
      <c r="AKG114" s="1"/>
      <c r="AKH114" s="1"/>
      <c r="AKI114" s="1"/>
      <c r="AKJ114" s="1"/>
      <c r="AKK114" s="1"/>
      <c r="AKL114" s="1"/>
      <c r="AKM114" s="1"/>
      <c r="AKN114" s="1"/>
      <c r="AKO114" s="1"/>
      <c r="AKP114" s="1"/>
      <c r="AKQ114" s="1"/>
      <c r="AKR114" s="1"/>
      <c r="AKS114" s="1"/>
      <c r="AKT114" s="1"/>
      <c r="AKU114" s="1"/>
      <c r="AKV114" s="1"/>
      <c r="AKW114" s="1"/>
      <c r="AKX114" s="1"/>
      <c r="AKY114" s="1"/>
      <c r="AKZ114" s="1"/>
      <c r="ALA114" s="1"/>
      <c r="ALB114" s="1"/>
      <c r="ALC114" s="1"/>
      <c r="ALD114" s="1"/>
      <c r="ALE114" s="1"/>
      <c r="ALF114" s="1"/>
      <c r="ALG114" s="1"/>
      <c r="ALH114" s="1"/>
      <c r="ALI114" s="1"/>
      <c r="ALJ114" s="1"/>
      <c r="ALK114" s="1"/>
      <c r="ALL114" s="1"/>
      <c r="ALM114" s="1"/>
      <c r="ALN114" s="1"/>
      <c r="ALO114" s="1"/>
      <c r="ALP114" s="1"/>
      <c r="ALQ114" s="1"/>
      <c r="ALR114" s="1"/>
      <c r="ALS114" s="1"/>
      <c r="ALT114" s="1"/>
      <c r="ALU114" s="1"/>
      <c r="ALV114" s="1"/>
      <c r="ALW114" s="1"/>
      <c r="ALX114" s="1"/>
      <c r="ALY114" s="1"/>
      <c r="ALZ114" s="1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  <c r="AMM114" s="1"/>
      <c r="AMN114" s="1"/>
      <c r="AMO114" s="1"/>
      <c r="AMP114" s="1"/>
      <c r="AMQ114" s="1"/>
      <c r="AMR114" s="1"/>
      <c r="AMS114" s="1"/>
      <c r="AMT114" s="1"/>
      <c r="AMU114" s="1"/>
      <c r="AMV114" s="1"/>
      <c r="AMW114" s="1"/>
      <c r="AMX114" s="1"/>
      <c r="AMY114" s="1"/>
      <c r="AMZ114" s="1"/>
      <c r="ANA114" s="1"/>
      <c r="ANB114" s="1"/>
      <c r="ANC114" s="1"/>
      <c r="AND114" s="1"/>
      <c r="ANE114" s="1"/>
      <c r="ANF114" s="1"/>
      <c r="ANG114" s="1"/>
      <c r="ANH114" s="1"/>
      <c r="ANI114" s="1"/>
      <c r="ANJ114" s="1"/>
      <c r="ANK114" s="1"/>
      <c r="ANL114" s="1"/>
      <c r="ANM114" s="1"/>
      <c r="ANN114" s="1"/>
      <c r="ANO114" s="1"/>
      <c r="ANP114" s="1"/>
      <c r="ANQ114" s="1"/>
      <c r="ANR114" s="1"/>
      <c r="ANS114" s="1"/>
      <c r="ANT114" s="1"/>
      <c r="ANU114" s="1"/>
      <c r="ANV114" s="1"/>
      <c r="ANW114" s="1"/>
      <c r="ANX114" s="1"/>
      <c r="ANY114" s="1"/>
      <c r="ANZ114" s="1"/>
      <c r="AOA114" s="1"/>
      <c r="AOB114" s="1"/>
      <c r="AOC114" s="1"/>
      <c r="AOD114" s="1"/>
      <c r="AOE114" s="1"/>
      <c r="AOF114" s="1"/>
      <c r="AOG114" s="1"/>
      <c r="AOH114" s="1"/>
      <c r="AOI114" s="1"/>
      <c r="AOJ114" s="1"/>
      <c r="AOK114" s="1"/>
      <c r="AOL114" s="1"/>
      <c r="AOM114" s="1"/>
      <c r="AON114" s="1"/>
      <c r="AOO114" s="1"/>
      <c r="AOP114" s="1"/>
      <c r="AOQ114" s="1"/>
      <c r="AOR114" s="1"/>
      <c r="AOS114" s="1"/>
      <c r="AOT114" s="1"/>
      <c r="AOU114" s="1"/>
      <c r="AOV114" s="1"/>
      <c r="AOW114" s="1"/>
      <c r="AOX114" s="1"/>
      <c r="AOY114" s="1"/>
      <c r="AOZ114" s="1"/>
      <c r="APA114" s="1"/>
      <c r="APB114" s="1"/>
      <c r="APC114" s="1"/>
      <c r="APD114" s="1"/>
      <c r="APE114" s="1"/>
      <c r="APF114" s="1"/>
      <c r="APG114" s="1"/>
      <c r="APH114" s="1"/>
      <c r="API114" s="1"/>
      <c r="APJ114" s="1"/>
      <c r="APK114" s="1"/>
      <c r="APL114" s="1"/>
      <c r="APM114" s="1"/>
      <c r="APN114" s="1"/>
      <c r="APO114" s="1"/>
      <c r="APP114" s="1"/>
      <c r="APQ114" s="1"/>
      <c r="APR114" s="1"/>
      <c r="APS114" s="1"/>
      <c r="APT114" s="1"/>
      <c r="APU114" s="1"/>
      <c r="APV114" s="1"/>
      <c r="APW114" s="1"/>
      <c r="APX114" s="1"/>
      <c r="APY114" s="1"/>
      <c r="APZ114" s="1"/>
      <c r="AQA114" s="1"/>
      <c r="AQB114" s="1"/>
      <c r="AQC114" s="1"/>
      <c r="AQD114" s="1"/>
      <c r="AQE114" s="1"/>
      <c r="AQF114" s="1"/>
      <c r="AQG114" s="1"/>
      <c r="AQH114" s="1"/>
      <c r="AQI114" s="1"/>
      <c r="AQJ114" s="1"/>
      <c r="AQK114" s="1"/>
      <c r="AQL114" s="1"/>
      <c r="AQM114" s="1"/>
      <c r="AQN114" s="1"/>
      <c r="AQO114" s="1"/>
      <c r="AQP114" s="1"/>
      <c r="AQQ114" s="1"/>
      <c r="AQR114" s="1"/>
      <c r="AQS114" s="1"/>
      <c r="AQT114" s="1"/>
      <c r="AQU114" s="1"/>
      <c r="AQV114" s="1"/>
      <c r="AQW114" s="1"/>
      <c r="AQX114" s="1"/>
      <c r="AQY114" s="1"/>
      <c r="AQZ114" s="1"/>
      <c r="ARA114" s="1"/>
      <c r="ARB114" s="1"/>
      <c r="ARC114" s="1"/>
      <c r="ARD114" s="1"/>
      <c r="ARE114" s="1"/>
      <c r="ARF114" s="1"/>
      <c r="ARG114" s="1"/>
      <c r="ARH114" s="1"/>
      <c r="ARI114" s="1"/>
      <c r="ARJ114" s="1"/>
      <c r="ARK114" s="1"/>
      <c r="ARL114" s="1"/>
      <c r="ARM114" s="1"/>
      <c r="ARN114" s="1"/>
      <c r="ARO114" s="1"/>
      <c r="ARP114" s="1"/>
      <c r="ARQ114" s="1"/>
      <c r="ARR114" s="1"/>
      <c r="ARS114" s="1"/>
      <c r="ART114" s="1"/>
      <c r="ARU114" s="1"/>
      <c r="ARV114" s="1"/>
      <c r="ARW114" s="1"/>
      <c r="ARX114" s="1"/>
      <c r="ARY114" s="1"/>
      <c r="ARZ114" s="1"/>
      <c r="ASA114" s="1"/>
      <c r="ASB114" s="1"/>
      <c r="ASC114" s="1"/>
      <c r="ASD114" s="1"/>
      <c r="ASE114" s="1"/>
      <c r="ASF114" s="1"/>
      <c r="ASG114" s="1"/>
      <c r="ASH114" s="1"/>
      <c r="ASI114" s="1"/>
      <c r="ASJ114" s="1"/>
      <c r="ASK114" s="1"/>
      <c r="ASL114" s="1"/>
      <c r="ASM114" s="1"/>
      <c r="ASN114" s="1"/>
      <c r="ASO114" s="1"/>
      <c r="ASP114" s="1"/>
      <c r="ASQ114" s="1"/>
      <c r="ASR114" s="1"/>
      <c r="ASS114" s="1"/>
      <c r="AST114" s="1"/>
      <c r="ASU114" s="1"/>
      <c r="ASV114" s="1"/>
      <c r="ASW114" s="1"/>
      <c r="ASX114" s="1"/>
      <c r="ASY114" s="1"/>
      <c r="ASZ114" s="1"/>
      <c r="ATA114" s="1"/>
      <c r="ATB114" s="1"/>
      <c r="ATC114" s="1"/>
      <c r="ATD114" s="1"/>
      <c r="ATE114" s="1"/>
      <c r="ATF114" s="1"/>
      <c r="ATG114" s="1"/>
      <c r="ATH114" s="1"/>
      <c r="ATI114" s="1"/>
      <c r="ATJ114" s="1"/>
      <c r="ATK114" s="1"/>
      <c r="ATL114" s="1"/>
      <c r="ATM114" s="1"/>
      <c r="ATN114" s="1"/>
      <c r="ATO114" s="1"/>
      <c r="ATP114" s="1"/>
      <c r="ATQ114" s="1"/>
      <c r="ATR114" s="1"/>
      <c r="ATS114" s="1"/>
      <c r="ATT114" s="1"/>
      <c r="ATU114" s="1"/>
      <c r="ATV114" s="1"/>
      <c r="ATW114" s="1"/>
      <c r="ATX114" s="1"/>
      <c r="ATY114" s="1"/>
      <c r="ATZ114" s="1"/>
      <c r="AUA114" s="1"/>
      <c r="AUB114" s="1"/>
      <c r="AUC114" s="1"/>
      <c r="AUD114" s="1"/>
      <c r="AUE114" s="1"/>
      <c r="AUF114" s="1"/>
      <c r="AUG114" s="1"/>
      <c r="AUH114" s="1"/>
      <c r="AUI114" s="1"/>
      <c r="AUJ114" s="1"/>
      <c r="AUK114" s="1"/>
      <c r="AUL114" s="1"/>
      <c r="AUM114" s="1"/>
      <c r="AUN114" s="1"/>
      <c r="AUO114" s="1"/>
      <c r="AUP114" s="1"/>
      <c r="AUQ114" s="1"/>
      <c r="AUR114" s="1"/>
      <c r="AUS114" s="1"/>
      <c r="AUT114" s="1"/>
      <c r="AUU114" s="1"/>
      <c r="AUV114" s="1"/>
      <c r="AUW114" s="1"/>
      <c r="AUX114" s="1"/>
      <c r="AUY114" s="1"/>
      <c r="AUZ114" s="1"/>
      <c r="AVA114" s="1"/>
      <c r="AVB114" s="1"/>
      <c r="AVC114" s="1"/>
      <c r="AVD114" s="1"/>
      <c r="AVE114" s="1"/>
      <c r="AVF114" s="1"/>
      <c r="AVG114" s="1"/>
      <c r="AVH114" s="1"/>
      <c r="AVI114" s="1"/>
      <c r="AVJ114" s="1"/>
      <c r="AVK114" s="1"/>
      <c r="AVL114" s="1"/>
      <c r="AVM114" s="1"/>
      <c r="AVN114" s="1"/>
      <c r="AVO114" s="1"/>
      <c r="AVP114" s="1"/>
      <c r="AVQ114" s="1"/>
      <c r="AVR114" s="1"/>
      <c r="AVS114" s="1"/>
      <c r="AVT114" s="1"/>
      <c r="AVU114" s="1"/>
      <c r="AVV114" s="1"/>
      <c r="AVW114" s="1"/>
      <c r="AVX114" s="1"/>
      <c r="AVY114" s="1"/>
      <c r="AVZ114" s="1"/>
      <c r="AWA114" s="1"/>
      <c r="AWB114" s="1"/>
      <c r="AWC114" s="1"/>
      <c r="AWD114" s="1"/>
      <c r="AWE114" s="1"/>
      <c r="AWF114" s="1"/>
      <c r="AWG114" s="1"/>
      <c r="AWH114" s="1"/>
      <c r="AWI114" s="1"/>
      <c r="AWJ114" s="1"/>
      <c r="AWK114" s="1"/>
      <c r="AWL114" s="1"/>
      <c r="AWM114" s="1"/>
      <c r="AWN114" s="1"/>
      <c r="AWO114" s="1"/>
      <c r="AWP114" s="1"/>
      <c r="AWQ114" s="1"/>
      <c r="AWR114" s="1"/>
      <c r="AWS114" s="1"/>
      <c r="AWT114" s="1"/>
      <c r="AWU114" s="1"/>
      <c r="AWV114" s="1"/>
      <c r="AWW114" s="1"/>
      <c r="AWX114" s="1"/>
      <c r="AWY114" s="1"/>
      <c r="AWZ114" s="1"/>
      <c r="AXA114" s="1"/>
      <c r="AXB114" s="1"/>
      <c r="AXC114" s="1"/>
      <c r="AXD114" s="1"/>
      <c r="AXE114" s="1"/>
      <c r="AXF114" s="1"/>
      <c r="AXG114" s="1"/>
      <c r="AXH114" s="1"/>
      <c r="AXI114" s="1"/>
      <c r="AXJ114" s="1"/>
      <c r="AXK114" s="1"/>
      <c r="AXL114" s="1"/>
      <c r="AXM114" s="1"/>
      <c r="AXN114" s="1"/>
      <c r="AXO114" s="1"/>
      <c r="AXP114" s="1"/>
      <c r="AXQ114" s="1"/>
      <c r="AXR114" s="1"/>
      <c r="AXS114" s="1"/>
      <c r="AXT114" s="1"/>
      <c r="AXU114" s="1"/>
      <c r="AXV114" s="1"/>
      <c r="AXW114" s="1"/>
      <c r="AXX114" s="1"/>
      <c r="AXY114" s="1"/>
      <c r="AXZ114" s="1"/>
      <c r="AYA114" s="1"/>
      <c r="AYB114" s="1"/>
      <c r="AYC114" s="1"/>
      <c r="AYD114" s="1"/>
      <c r="AYE114" s="1"/>
      <c r="AYF114" s="1"/>
      <c r="AYG114" s="1"/>
      <c r="AYH114" s="1"/>
      <c r="AYI114" s="1"/>
      <c r="AYJ114" s="1"/>
      <c r="AYK114" s="1"/>
      <c r="AYL114" s="1"/>
      <c r="AYM114" s="1"/>
      <c r="AYN114" s="1"/>
      <c r="AYO114" s="1"/>
      <c r="AYP114" s="1"/>
      <c r="AYQ114" s="1"/>
      <c r="AYR114" s="1"/>
      <c r="AYS114" s="1"/>
      <c r="AYT114" s="1"/>
      <c r="AYU114" s="1"/>
      <c r="AYV114" s="1"/>
      <c r="AYW114" s="1"/>
      <c r="AYX114" s="1"/>
      <c r="AYY114" s="1"/>
      <c r="AYZ114" s="1"/>
      <c r="AZA114" s="1"/>
      <c r="AZB114" s="1"/>
      <c r="AZC114" s="1"/>
      <c r="AZD114" s="1"/>
      <c r="AZE114" s="1"/>
      <c r="AZF114" s="1"/>
      <c r="AZG114" s="1"/>
      <c r="AZH114" s="1"/>
      <c r="AZI114" s="1"/>
      <c r="AZJ114" s="1"/>
      <c r="AZK114" s="1"/>
      <c r="AZL114" s="1"/>
      <c r="AZM114" s="1"/>
      <c r="AZN114" s="1"/>
      <c r="AZO114" s="1"/>
      <c r="AZP114" s="1"/>
      <c r="AZQ114" s="1"/>
      <c r="AZR114" s="1"/>
      <c r="AZS114" s="1"/>
      <c r="AZT114" s="1"/>
      <c r="AZU114" s="1"/>
      <c r="AZV114" s="1"/>
      <c r="AZW114" s="1"/>
      <c r="AZX114" s="1"/>
      <c r="AZY114" s="1"/>
      <c r="AZZ114" s="1"/>
      <c r="BAA114" s="1"/>
      <c r="BAB114" s="1"/>
      <c r="BAC114" s="1"/>
      <c r="BAD114" s="1"/>
      <c r="BAE114" s="1"/>
      <c r="BAF114" s="1"/>
      <c r="BAG114" s="1"/>
      <c r="BAH114" s="1"/>
      <c r="BAI114" s="1"/>
      <c r="BAJ114" s="1"/>
      <c r="BAK114" s="1"/>
      <c r="BAL114" s="1"/>
      <c r="BAM114" s="1"/>
      <c r="BAN114" s="1"/>
      <c r="BAO114" s="1"/>
      <c r="BAP114" s="1"/>
      <c r="BAQ114" s="1"/>
      <c r="BAR114" s="1"/>
      <c r="BAS114" s="1"/>
      <c r="BAT114" s="1"/>
      <c r="BAU114" s="1"/>
      <c r="BAV114" s="1"/>
      <c r="BAW114" s="1"/>
      <c r="BAX114" s="1"/>
      <c r="BAY114" s="1"/>
      <c r="BAZ114" s="1"/>
      <c r="BBA114" s="1"/>
      <c r="BBB114" s="1"/>
      <c r="BBC114" s="1"/>
      <c r="BBD114" s="1"/>
      <c r="BBE114" s="1"/>
      <c r="BBF114" s="1"/>
      <c r="BBG114" s="1"/>
      <c r="BBH114" s="1"/>
      <c r="BBI114" s="1"/>
      <c r="BBJ114" s="1"/>
      <c r="BBK114" s="1"/>
      <c r="BBL114" s="1"/>
      <c r="BBM114" s="1"/>
      <c r="BBN114" s="1"/>
      <c r="BBO114" s="1"/>
      <c r="BBP114" s="1"/>
      <c r="BBQ114" s="1"/>
      <c r="BBR114" s="1"/>
      <c r="BBS114" s="1"/>
      <c r="BBT114" s="1"/>
      <c r="BBU114" s="1"/>
      <c r="BBV114" s="1"/>
      <c r="BBW114" s="1"/>
      <c r="BBX114" s="1"/>
      <c r="BBY114" s="1"/>
      <c r="BBZ114" s="1"/>
      <c r="BCA114" s="1"/>
      <c r="BCB114" s="1"/>
      <c r="BCC114" s="1"/>
      <c r="BCD114" s="1"/>
      <c r="BCE114" s="1"/>
      <c r="BCF114" s="1"/>
      <c r="BCG114" s="1"/>
      <c r="BCH114" s="1"/>
      <c r="BCI114" s="1"/>
      <c r="BCJ114" s="1"/>
      <c r="BCK114" s="1"/>
      <c r="BCL114" s="1"/>
      <c r="BCM114" s="1"/>
      <c r="BCN114" s="1"/>
      <c r="BCO114" s="1"/>
      <c r="BCP114" s="1"/>
      <c r="BCQ114" s="1"/>
      <c r="BCR114" s="1"/>
      <c r="BCS114" s="1"/>
      <c r="BCT114" s="1"/>
      <c r="BCU114" s="1"/>
      <c r="BCV114" s="1"/>
      <c r="BCW114" s="1"/>
      <c r="BCX114" s="1"/>
      <c r="BCY114" s="1"/>
      <c r="BCZ114" s="1"/>
      <c r="BDA114" s="1"/>
      <c r="BDB114" s="1"/>
      <c r="BDC114" s="1"/>
      <c r="BDD114" s="1"/>
      <c r="BDE114" s="1"/>
      <c r="BDF114" s="1"/>
      <c r="BDG114" s="1"/>
      <c r="BDH114" s="1"/>
      <c r="BDI114" s="1"/>
      <c r="BDJ114" s="1"/>
      <c r="BDK114" s="1"/>
      <c r="BDL114" s="1"/>
      <c r="BDM114" s="1"/>
      <c r="BDN114" s="1"/>
      <c r="BDO114" s="1"/>
      <c r="BDP114" s="1"/>
      <c r="BDQ114" s="1"/>
      <c r="BDR114" s="1"/>
      <c r="BDS114" s="1"/>
      <c r="BDT114" s="1"/>
      <c r="BDU114" s="1"/>
      <c r="BDV114" s="1"/>
      <c r="BDW114" s="1"/>
      <c r="BDX114" s="1"/>
      <c r="BDY114" s="1"/>
      <c r="BDZ114" s="1"/>
      <c r="BEA114" s="1"/>
      <c r="BEB114" s="1"/>
      <c r="BEC114" s="1"/>
      <c r="BED114" s="1"/>
      <c r="BEE114" s="1"/>
      <c r="BEF114" s="1"/>
      <c r="BEG114" s="1"/>
      <c r="BEH114" s="1"/>
      <c r="BEI114" s="1"/>
      <c r="BEJ114" s="1"/>
      <c r="BEK114" s="1"/>
      <c r="BEL114" s="1"/>
      <c r="BEM114" s="1"/>
      <c r="BEN114" s="1"/>
      <c r="BEO114" s="1"/>
      <c r="BEP114" s="1"/>
      <c r="BEQ114" s="1"/>
      <c r="BER114" s="1"/>
      <c r="BES114" s="1"/>
      <c r="BET114" s="1"/>
      <c r="BEU114" s="1"/>
      <c r="BEV114" s="1"/>
      <c r="BEW114" s="1"/>
      <c r="BEX114" s="1"/>
      <c r="BEY114" s="1"/>
      <c r="BEZ114" s="1"/>
      <c r="BFA114" s="1"/>
      <c r="BFB114" s="1"/>
      <c r="BFC114" s="1"/>
      <c r="BFD114" s="1"/>
      <c r="BFE114" s="1"/>
      <c r="BFF114" s="1"/>
      <c r="BFG114" s="1"/>
      <c r="BFH114" s="1"/>
      <c r="BFI114" s="1"/>
      <c r="BFJ114" s="1"/>
      <c r="BFK114" s="1"/>
      <c r="BFL114" s="1"/>
      <c r="BFM114" s="1"/>
      <c r="BFN114" s="1"/>
      <c r="BFO114" s="1"/>
      <c r="BFP114" s="1"/>
      <c r="BFQ114" s="1"/>
      <c r="BFR114" s="1"/>
      <c r="BFS114" s="1"/>
      <c r="BFT114" s="1"/>
      <c r="BFU114" s="1"/>
      <c r="BFV114" s="1"/>
      <c r="BFW114" s="1"/>
      <c r="BFX114" s="1"/>
      <c r="BFY114" s="1"/>
      <c r="BFZ114" s="1"/>
      <c r="BGA114" s="1"/>
      <c r="BGB114" s="1"/>
      <c r="BGC114" s="1"/>
      <c r="BGD114" s="1"/>
      <c r="BGE114" s="1"/>
      <c r="BGF114" s="1"/>
      <c r="BGG114" s="1"/>
      <c r="BGH114" s="1"/>
      <c r="BGI114" s="1"/>
      <c r="BGJ114" s="1"/>
      <c r="BGK114" s="1"/>
      <c r="BGL114" s="1"/>
      <c r="BGM114" s="1"/>
      <c r="BGN114" s="1"/>
      <c r="BGO114" s="1"/>
      <c r="BGP114" s="1"/>
      <c r="BGQ114" s="1"/>
      <c r="BGR114" s="1"/>
      <c r="BGS114" s="1"/>
      <c r="BGT114" s="1"/>
      <c r="BGU114" s="1"/>
      <c r="BGV114" s="1"/>
      <c r="BGW114" s="1"/>
      <c r="BGX114" s="1"/>
      <c r="BGY114" s="1"/>
      <c r="BGZ114" s="1"/>
      <c r="BHA114" s="1"/>
      <c r="BHB114" s="1"/>
      <c r="BHC114" s="1"/>
      <c r="BHD114" s="1"/>
      <c r="BHE114" s="1"/>
      <c r="BHF114" s="1"/>
      <c r="BHG114" s="1"/>
      <c r="BHH114" s="1"/>
      <c r="BHI114" s="1"/>
      <c r="BHJ114" s="1"/>
      <c r="BHK114" s="1"/>
      <c r="BHL114" s="1"/>
      <c r="BHM114" s="1"/>
      <c r="BHN114" s="1"/>
      <c r="BHO114" s="1"/>
      <c r="BHP114" s="1"/>
    </row>
    <row r="115" spans="1:1584" s="4" customForma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31"/>
      <c r="N115" s="15"/>
      <c r="O115" s="31"/>
      <c r="P115" s="15"/>
      <c r="Q115" s="15"/>
      <c r="R115" s="15"/>
      <c r="S115" s="3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  <c r="AAG115" s="1"/>
      <c r="AAH115" s="1"/>
      <c r="AAI115" s="1"/>
      <c r="AAJ115" s="1"/>
      <c r="AAK115" s="1"/>
      <c r="AAL115" s="1"/>
      <c r="AAM115" s="1"/>
      <c r="AAN115" s="1"/>
      <c r="AAO115" s="1"/>
      <c r="AAP115" s="1"/>
      <c r="AAQ115" s="1"/>
      <c r="AAR115" s="1"/>
      <c r="AAS115" s="1"/>
      <c r="AAT115" s="1"/>
      <c r="AAU115" s="1"/>
      <c r="AAV115" s="1"/>
      <c r="AAW115" s="1"/>
      <c r="AAX115" s="1"/>
      <c r="AAY115" s="1"/>
      <c r="AAZ115" s="1"/>
      <c r="ABA115" s="1"/>
      <c r="ABB115" s="1"/>
      <c r="ABC115" s="1"/>
      <c r="ABD115" s="1"/>
      <c r="ABE115" s="1"/>
      <c r="ABF115" s="1"/>
      <c r="ABG115" s="1"/>
      <c r="ABH115" s="1"/>
      <c r="ABI115" s="1"/>
      <c r="ABJ115" s="1"/>
      <c r="ABK115" s="1"/>
      <c r="ABL115" s="1"/>
      <c r="ABM115" s="1"/>
      <c r="ABN115" s="1"/>
      <c r="ABO115" s="1"/>
      <c r="ABP115" s="1"/>
      <c r="ABQ115" s="1"/>
      <c r="ABR115" s="1"/>
      <c r="ABS115" s="1"/>
      <c r="ABT115" s="1"/>
      <c r="ABU115" s="1"/>
      <c r="ABV115" s="1"/>
      <c r="ABW115" s="1"/>
      <c r="ABX115" s="1"/>
      <c r="ABY115" s="1"/>
      <c r="ABZ115" s="1"/>
      <c r="ACA115" s="1"/>
      <c r="ACB115" s="1"/>
      <c r="ACC115" s="1"/>
      <c r="ACD115" s="1"/>
      <c r="ACE115" s="1"/>
      <c r="ACF115" s="1"/>
      <c r="ACG115" s="1"/>
      <c r="ACH115" s="1"/>
      <c r="ACI115" s="1"/>
      <c r="ACJ115" s="1"/>
      <c r="ACK115" s="1"/>
      <c r="ACL115" s="1"/>
      <c r="ACM115" s="1"/>
      <c r="ACN115" s="1"/>
      <c r="ACO115" s="1"/>
      <c r="ACP115" s="1"/>
      <c r="ACQ115" s="1"/>
      <c r="ACR115" s="1"/>
      <c r="ACS115" s="1"/>
      <c r="ACT115" s="1"/>
      <c r="ACU115" s="1"/>
      <c r="ACV115" s="1"/>
      <c r="ACW115" s="1"/>
      <c r="ACX115" s="1"/>
      <c r="ACY115" s="1"/>
      <c r="ACZ115" s="1"/>
      <c r="ADA115" s="1"/>
      <c r="ADB115" s="1"/>
      <c r="ADC115" s="1"/>
      <c r="ADD115" s="1"/>
      <c r="ADE115" s="1"/>
      <c r="ADF115" s="1"/>
      <c r="ADG115" s="1"/>
      <c r="ADH115" s="1"/>
      <c r="ADI115" s="1"/>
      <c r="ADJ115" s="1"/>
      <c r="ADK115" s="1"/>
      <c r="ADL115" s="1"/>
      <c r="ADM115" s="1"/>
      <c r="ADN115" s="1"/>
      <c r="ADO115" s="1"/>
      <c r="ADP115" s="1"/>
      <c r="ADQ115" s="1"/>
      <c r="ADR115" s="1"/>
      <c r="ADS115" s="1"/>
      <c r="ADT115" s="1"/>
      <c r="ADU115" s="1"/>
      <c r="ADV115" s="1"/>
      <c r="ADW115" s="1"/>
      <c r="ADX115" s="1"/>
      <c r="ADY115" s="1"/>
      <c r="ADZ115" s="1"/>
      <c r="AEA115" s="1"/>
      <c r="AEB115" s="1"/>
      <c r="AEC115" s="1"/>
      <c r="AED115" s="1"/>
      <c r="AEE115" s="1"/>
      <c r="AEF115" s="1"/>
      <c r="AEG115" s="1"/>
      <c r="AEH115" s="1"/>
      <c r="AEI115" s="1"/>
      <c r="AEJ115" s="1"/>
      <c r="AEK115" s="1"/>
      <c r="AEL115" s="1"/>
      <c r="AEM115" s="1"/>
      <c r="AEN115" s="1"/>
      <c r="AEO115" s="1"/>
      <c r="AEP115" s="1"/>
      <c r="AEQ115" s="1"/>
      <c r="AER115" s="1"/>
      <c r="AES115" s="1"/>
      <c r="AET115" s="1"/>
      <c r="AEU115" s="1"/>
      <c r="AEV115" s="1"/>
      <c r="AEW115" s="1"/>
      <c r="AEX115" s="1"/>
      <c r="AEY115" s="1"/>
      <c r="AEZ115" s="1"/>
      <c r="AFA115" s="1"/>
      <c r="AFB115" s="1"/>
      <c r="AFC115" s="1"/>
      <c r="AFD115" s="1"/>
      <c r="AFE115" s="1"/>
      <c r="AFF115" s="1"/>
      <c r="AFG115" s="1"/>
      <c r="AFH115" s="1"/>
      <c r="AFI115" s="1"/>
      <c r="AFJ115" s="1"/>
      <c r="AFK115" s="1"/>
      <c r="AFL115" s="1"/>
      <c r="AFM115" s="1"/>
      <c r="AFN115" s="1"/>
      <c r="AFO115" s="1"/>
      <c r="AFP115" s="1"/>
      <c r="AFQ115" s="1"/>
      <c r="AFR115" s="1"/>
      <c r="AFS115" s="1"/>
      <c r="AFT115" s="1"/>
      <c r="AFU115" s="1"/>
      <c r="AFV115" s="1"/>
      <c r="AFW115" s="1"/>
      <c r="AFX115" s="1"/>
      <c r="AFY115" s="1"/>
      <c r="AFZ115" s="1"/>
      <c r="AGA115" s="1"/>
      <c r="AGB115" s="1"/>
      <c r="AGC115" s="1"/>
      <c r="AGD115" s="1"/>
      <c r="AGE115" s="1"/>
      <c r="AGF115" s="1"/>
      <c r="AGG115" s="1"/>
      <c r="AGH115" s="1"/>
      <c r="AGI115" s="1"/>
      <c r="AGJ115" s="1"/>
      <c r="AGK115" s="1"/>
      <c r="AGL115" s="1"/>
      <c r="AGM115" s="1"/>
      <c r="AGN115" s="1"/>
      <c r="AGO115" s="1"/>
      <c r="AGP115" s="1"/>
      <c r="AGQ115" s="1"/>
      <c r="AGR115" s="1"/>
      <c r="AGS115" s="1"/>
      <c r="AGT115" s="1"/>
      <c r="AGU115" s="1"/>
      <c r="AGV115" s="1"/>
      <c r="AGW115" s="1"/>
      <c r="AGX115" s="1"/>
      <c r="AGY115" s="1"/>
      <c r="AGZ115" s="1"/>
      <c r="AHA115" s="1"/>
      <c r="AHB115" s="1"/>
      <c r="AHC115" s="1"/>
      <c r="AHD115" s="1"/>
      <c r="AHE115" s="1"/>
      <c r="AHF115" s="1"/>
      <c r="AHG115" s="1"/>
      <c r="AHH115" s="1"/>
      <c r="AHI115" s="1"/>
      <c r="AHJ115" s="1"/>
      <c r="AHK115" s="1"/>
      <c r="AHL115" s="1"/>
      <c r="AHM115" s="1"/>
      <c r="AHN115" s="1"/>
      <c r="AHO115" s="1"/>
      <c r="AHP115" s="1"/>
      <c r="AHQ115" s="1"/>
      <c r="AHR115" s="1"/>
      <c r="AHS115" s="1"/>
      <c r="AHT115" s="1"/>
      <c r="AHU115" s="1"/>
      <c r="AHV115" s="1"/>
      <c r="AHW115" s="1"/>
      <c r="AHX115" s="1"/>
      <c r="AHY115" s="1"/>
      <c r="AHZ115" s="1"/>
      <c r="AIA115" s="1"/>
      <c r="AIB115" s="1"/>
      <c r="AIC115" s="1"/>
      <c r="AID115" s="1"/>
      <c r="AIE115" s="1"/>
      <c r="AIF115" s="1"/>
      <c r="AIG115" s="1"/>
      <c r="AIH115" s="1"/>
      <c r="AII115" s="1"/>
      <c r="AIJ115" s="1"/>
      <c r="AIK115" s="1"/>
      <c r="AIL115" s="1"/>
      <c r="AIM115" s="1"/>
      <c r="AIN115" s="1"/>
      <c r="AIO115" s="1"/>
      <c r="AIP115" s="1"/>
      <c r="AIQ115" s="1"/>
      <c r="AIR115" s="1"/>
      <c r="AIS115" s="1"/>
      <c r="AIT115" s="1"/>
      <c r="AIU115" s="1"/>
      <c r="AIV115" s="1"/>
      <c r="AIW115" s="1"/>
      <c r="AIX115" s="1"/>
      <c r="AIY115" s="1"/>
      <c r="AIZ115" s="1"/>
      <c r="AJA115" s="1"/>
      <c r="AJB115" s="1"/>
      <c r="AJC115" s="1"/>
      <c r="AJD115" s="1"/>
      <c r="AJE115" s="1"/>
      <c r="AJF115" s="1"/>
      <c r="AJG115" s="1"/>
      <c r="AJH115" s="1"/>
      <c r="AJI115" s="1"/>
      <c r="AJJ115" s="1"/>
      <c r="AJK115" s="1"/>
      <c r="AJL115" s="1"/>
      <c r="AJM115" s="1"/>
      <c r="AJN115" s="1"/>
      <c r="AJO115" s="1"/>
      <c r="AJP115" s="1"/>
      <c r="AJQ115" s="1"/>
      <c r="AJR115" s="1"/>
      <c r="AJS115" s="1"/>
      <c r="AJT115" s="1"/>
      <c r="AJU115" s="1"/>
      <c r="AJV115" s="1"/>
      <c r="AJW115" s="1"/>
      <c r="AJX115" s="1"/>
      <c r="AJY115" s="1"/>
      <c r="AJZ115" s="1"/>
      <c r="AKA115" s="1"/>
      <c r="AKB115" s="1"/>
      <c r="AKC115" s="1"/>
      <c r="AKD115" s="1"/>
      <c r="AKE115" s="1"/>
      <c r="AKF115" s="1"/>
      <c r="AKG115" s="1"/>
      <c r="AKH115" s="1"/>
      <c r="AKI115" s="1"/>
      <c r="AKJ115" s="1"/>
      <c r="AKK115" s="1"/>
      <c r="AKL115" s="1"/>
      <c r="AKM115" s="1"/>
      <c r="AKN115" s="1"/>
      <c r="AKO115" s="1"/>
      <c r="AKP115" s="1"/>
      <c r="AKQ115" s="1"/>
      <c r="AKR115" s="1"/>
      <c r="AKS115" s="1"/>
      <c r="AKT115" s="1"/>
      <c r="AKU115" s="1"/>
      <c r="AKV115" s="1"/>
      <c r="AKW115" s="1"/>
      <c r="AKX115" s="1"/>
      <c r="AKY115" s="1"/>
      <c r="AKZ115" s="1"/>
      <c r="ALA115" s="1"/>
      <c r="ALB115" s="1"/>
      <c r="ALC115" s="1"/>
      <c r="ALD115" s="1"/>
      <c r="ALE115" s="1"/>
      <c r="ALF115" s="1"/>
      <c r="ALG115" s="1"/>
      <c r="ALH115" s="1"/>
      <c r="ALI115" s="1"/>
      <c r="ALJ115" s="1"/>
      <c r="ALK115" s="1"/>
      <c r="ALL115" s="1"/>
      <c r="ALM115" s="1"/>
      <c r="ALN115" s="1"/>
      <c r="ALO115" s="1"/>
      <c r="ALP115" s="1"/>
      <c r="ALQ115" s="1"/>
      <c r="ALR115" s="1"/>
      <c r="ALS115" s="1"/>
      <c r="ALT115" s="1"/>
      <c r="ALU115" s="1"/>
      <c r="ALV115" s="1"/>
      <c r="ALW115" s="1"/>
      <c r="ALX115" s="1"/>
      <c r="ALY115" s="1"/>
      <c r="ALZ115" s="1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  <c r="AMM115" s="1"/>
      <c r="AMN115" s="1"/>
      <c r="AMO115" s="1"/>
      <c r="AMP115" s="1"/>
      <c r="AMQ115" s="1"/>
      <c r="AMR115" s="1"/>
      <c r="AMS115" s="1"/>
      <c r="AMT115" s="1"/>
      <c r="AMU115" s="1"/>
      <c r="AMV115" s="1"/>
      <c r="AMW115" s="1"/>
      <c r="AMX115" s="1"/>
      <c r="AMY115" s="1"/>
      <c r="AMZ115" s="1"/>
      <c r="ANA115" s="1"/>
      <c r="ANB115" s="1"/>
      <c r="ANC115" s="1"/>
      <c r="AND115" s="1"/>
      <c r="ANE115" s="1"/>
      <c r="ANF115" s="1"/>
      <c r="ANG115" s="1"/>
      <c r="ANH115" s="1"/>
      <c r="ANI115" s="1"/>
      <c r="ANJ115" s="1"/>
      <c r="ANK115" s="1"/>
      <c r="ANL115" s="1"/>
      <c r="ANM115" s="1"/>
      <c r="ANN115" s="1"/>
      <c r="ANO115" s="1"/>
      <c r="ANP115" s="1"/>
      <c r="ANQ115" s="1"/>
      <c r="ANR115" s="1"/>
      <c r="ANS115" s="1"/>
      <c r="ANT115" s="1"/>
      <c r="ANU115" s="1"/>
      <c r="ANV115" s="1"/>
      <c r="ANW115" s="1"/>
      <c r="ANX115" s="1"/>
      <c r="ANY115" s="1"/>
      <c r="ANZ115" s="1"/>
      <c r="AOA115" s="1"/>
      <c r="AOB115" s="1"/>
      <c r="AOC115" s="1"/>
      <c r="AOD115" s="1"/>
      <c r="AOE115" s="1"/>
      <c r="AOF115" s="1"/>
      <c r="AOG115" s="1"/>
      <c r="AOH115" s="1"/>
      <c r="AOI115" s="1"/>
      <c r="AOJ115" s="1"/>
      <c r="AOK115" s="1"/>
      <c r="AOL115" s="1"/>
      <c r="AOM115" s="1"/>
      <c r="AON115" s="1"/>
      <c r="AOO115" s="1"/>
      <c r="AOP115" s="1"/>
      <c r="AOQ115" s="1"/>
      <c r="AOR115" s="1"/>
      <c r="AOS115" s="1"/>
      <c r="AOT115" s="1"/>
      <c r="AOU115" s="1"/>
      <c r="AOV115" s="1"/>
      <c r="AOW115" s="1"/>
      <c r="AOX115" s="1"/>
      <c r="AOY115" s="1"/>
      <c r="AOZ115" s="1"/>
      <c r="APA115" s="1"/>
      <c r="APB115" s="1"/>
      <c r="APC115" s="1"/>
      <c r="APD115" s="1"/>
      <c r="APE115" s="1"/>
      <c r="APF115" s="1"/>
      <c r="APG115" s="1"/>
      <c r="APH115" s="1"/>
      <c r="API115" s="1"/>
      <c r="APJ115" s="1"/>
      <c r="APK115" s="1"/>
      <c r="APL115" s="1"/>
      <c r="APM115" s="1"/>
      <c r="APN115" s="1"/>
      <c r="APO115" s="1"/>
      <c r="APP115" s="1"/>
      <c r="APQ115" s="1"/>
      <c r="APR115" s="1"/>
      <c r="APS115" s="1"/>
      <c r="APT115" s="1"/>
      <c r="APU115" s="1"/>
      <c r="APV115" s="1"/>
      <c r="APW115" s="1"/>
      <c r="APX115" s="1"/>
      <c r="APY115" s="1"/>
      <c r="APZ115" s="1"/>
      <c r="AQA115" s="1"/>
      <c r="AQB115" s="1"/>
      <c r="AQC115" s="1"/>
      <c r="AQD115" s="1"/>
      <c r="AQE115" s="1"/>
      <c r="AQF115" s="1"/>
      <c r="AQG115" s="1"/>
      <c r="AQH115" s="1"/>
      <c r="AQI115" s="1"/>
      <c r="AQJ115" s="1"/>
      <c r="AQK115" s="1"/>
      <c r="AQL115" s="1"/>
      <c r="AQM115" s="1"/>
      <c r="AQN115" s="1"/>
      <c r="AQO115" s="1"/>
      <c r="AQP115" s="1"/>
      <c r="AQQ115" s="1"/>
      <c r="AQR115" s="1"/>
      <c r="AQS115" s="1"/>
      <c r="AQT115" s="1"/>
      <c r="AQU115" s="1"/>
      <c r="AQV115" s="1"/>
      <c r="AQW115" s="1"/>
      <c r="AQX115" s="1"/>
      <c r="AQY115" s="1"/>
      <c r="AQZ115" s="1"/>
      <c r="ARA115" s="1"/>
      <c r="ARB115" s="1"/>
      <c r="ARC115" s="1"/>
      <c r="ARD115" s="1"/>
      <c r="ARE115" s="1"/>
      <c r="ARF115" s="1"/>
      <c r="ARG115" s="1"/>
      <c r="ARH115" s="1"/>
      <c r="ARI115" s="1"/>
      <c r="ARJ115" s="1"/>
      <c r="ARK115" s="1"/>
      <c r="ARL115" s="1"/>
      <c r="ARM115" s="1"/>
      <c r="ARN115" s="1"/>
      <c r="ARO115" s="1"/>
      <c r="ARP115" s="1"/>
      <c r="ARQ115" s="1"/>
      <c r="ARR115" s="1"/>
      <c r="ARS115" s="1"/>
      <c r="ART115" s="1"/>
      <c r="ARU115" s="1"/>
      <c r="ARV115" s="1"/>
      <c r="ARW115" s="1"/>
      <c r="ARX115" s="1"/>
      <c r="ARY115" s="1"/>
      <c r="ARZ115" s="1"/>
      <c r="ASA115" s="1"/>
      <c r="ASB115" s="1"/>
      <c r="ASC115" s="1"/>
      <c r="ASD115" s="1"/>
      <c r="ASE115" s="1"/>
      <c r="ASF115" s="1"/>
      <c r="ASG115" s="1"/>
      <c r="ASH115" s="1"/>
      <c r="ASI115" s="1"/>
      <c r="ASJ115" s="1"/>
      <c r="ASK115" s="1"/>
      <c r="ASL115" s="1"/>
      <c r="ASM115" s="1"/>
      <c r="ASN115" s="1"/>
      <c r="ASO115" s="1"/>
      <c r="ASP115" s="1"/>
      <c r="ASQ115" s="1"/>
      <c r="ASR115" s="1"/>
      <c r="ASS115" s="1"/>
      <c r="AST115" s="1"/>
      <c r="ASU115" s="1"/>
      <c r="ASV115" s="1"/>
      <c r="ASW115" s="1"/>
      <c r="ASX115" s="1"/>
      <c r="ASY115" s="1"/>
      <c r="ASZ115" s="1"/>
      <c r="ATA115" s="1"/>
      <c r="ATB115" s="1"/>
      <c r="ATC115" s="1"/>
      <c r="ATD115" s="1"/>
      <c r="ATE115" s="1"/>
      <c r="ATF115" s="1"/>
      <c r="ATG115" s="1"/>
      <c r="ATH115" s="1"/>
      <c r="ATI115" s="1"/>
      <c r="ATJ115" s="1"/>
      <c r="ATK115" s="1"/>
      <c r="ATL115" s="1"/>
      <c r="ATM115" s="1"/>
      <c r="ATN115" s="1"/>
      <c r="ATO115" s="1"/>
      <c r="ATP115" s="1"/>
      <c r="ATQ115" s="1"/>
      <c r="ATR115" s="1"/>
      <c r="ATS115" s="1"/>
      <c r="ATT115" s="1"/>
      <c r="ATU115" s="1"/>
      <c r="ATV115" s="1"/>
      <c r="ATW115" s="1"/>
      <c r="ATX115" s="1"/>
      <c r="ATY115" s="1"/>
      <c r="ATZ115" s="1"/>
      <c r="AUA115" s="1"/>
      <c r="AUB115" s="1"/>
      <c r="AUC115" s="1"/>
      <c r="AUD115" s="1"/>
      <c r="AUE115" s="1"/>
      <c r="AUF115" s="1"/>
      <c r="AUG115" s="1"/>
      <c r="AUH115" s="1"/>
      <c r="AUI115" s="1"/>
      <c r="AUJ115" s="1"/>
      <c r="AUK115" s="1"/>
      <c r="AUL115" s="1"/>
      <c r="AUM115" s="1"/>
      <c r="AUN115" s="1"/>
      <c r="AUO115" s="1"/>
      <c r="AUP115" s="1"/>
      <c r="AUQ115" s="1"/>
      <c r="AUR115" s="1"/>
      <c r="AUS115" s="1"/>
      <c r="AUT115" s="1"/>
      <c r="AUU115" s="1"/>
      <c r="AUV115" s="1"/>
      <c r="AUW115" s="1"/>
      <c r="AUX115" s="1"/>
      <c r="AUY115" s="1"/>
      <c r="AUZ115" s="1"/>
      <c r="AVA115" s="1"/>
      <c r="AVB115" s="1"/>
      <c r="AVC115" s="1"/>
      <c r="AVD115" s="1"/>
      <c r="AVE115" s="1"/>
      <c r="AVF115" s="1"/>
      <c r="AVG115" s="1"/>
      <c r="AVH115" s="1"/>
      <c r="AVI115" s="1"/>
      <c r="AVJ115" s="1"/>
      <c r="AVK115" s="1"/>
      <c r="AVL115" s="1"/>
      <c r="AVM115" s="1"/>
      <c r="AVN115" s="1"/>
      <c r="AVO115" s="1"/>
      <c r="AVP115" s="1"/>
      <c r="AVQ115" s="1"/>
      <c r="AVR115" s="1"/>
      <c r="AVS115" s="1"/>
      <c r="AVT115" s="1"/>
      <c r="AVU115" s="1"/>
      <c r="AVV115" s="1"/>
      <c r="AVW115" s="1"/>
      <c r="AVX115" s="1"/>
      <c r="AVY115" s="1"/>
      <c r="AVZ115" s="1"/>
      <c r="AWA115" s="1"/>
      <c r="AWB115" s="1"/>
      <c r="AWC115" s="1"/>
      <c r="AWD115" s="1"/>
      <c r="AWE115" s="1"/>
      <c r="AWF115" s="1"/>
      <c r="AWG115" s="1"/>
      <c r="AWH115" s="1"/>
      <c r="AWI115" s="1"/>
      <c r="AWJ115" s="1"/>
      <c r="AWK115" s="1"/>
      <c r="AWL115" s="1"/>
      <c r="AWM115" s="1"/>
      <c r="AWN115" s="1"/>
      <c r="AWO115" s="1"/>
      <c r="AWP115" s="1"/>
      <c r="AWQ115" s="1"/>
      <c r="AWR115" s="1"/>
      <c r="AWS115" s="1"/>
      <c r="AWT115" s="1"/>
      <c r="AWU115" s="1"/>
      <c r="AWV115" s="1"/>
      <c r="AWW115" s="1"/>
      <c r="AWX115" s="1"/>
      <c r="AWY115" s="1"/>
      <c r="AWZ115" s="1"/>
      <c r="AXA115" s="1"/>
      <c r="AXB115" s="1"/>
      <c r="AXC115" s="1"/>
      <c r="AXD115" s="1"/>
      <c r="AXE115" s="1"/>
      <c r="AXF115" s="1"/>
      <c r="AXG115" s="1"/>
      <c r="AXH115" s="1"/>
      <c r="AXI115" s="1"/>
      <c r="AXJ115" s="1"/>
      <c r="AXK115" s="1"/>
      <c r="AXL115" s="1"/>
      <c r="AXM115" s="1"/>
      <c r="AXN115" s="1"/>
      <c r="AXO115" s="1"/>
      <c r="AXP115" s="1"/>
      <c r="AXQ115" s="1"/>
      <c r="AXR115" s="1"/>
      <c r="AXS115" s="1"/>
      <c r="AXT115" s="1"/>
      <c r="AXU115" s="1"/>
      <c r="AXV115" s="1"/>
      <c r="AXW115" s="1"/>
      <c r="AXX115" s="1"/>
      <c r="AXY115" s="1"/>
      <c r="AXZ115" s="1"/>
      <c r="AYA115" s="1"/>
      <c r="AYB115" s="1"/>
      <c r="AYC115" s="1"/>
      <c r="AYD115" s="1"/>
      <c r="AYE115" s="1"/>
      <c r="AYF115" s="1"/>
      <c r="AYG115" s="1"/>
      <c r="AYH115" s="1"/>
      <c r="AYI115" s="1"/>
      <c r="AYJ115" s="1"/>
      <c r="AYK115" s="1"/>
      <c r="AYL115" s="1"/>
      <c r="AYM115" s="1"/>
      <c r="AYN115" s="1"/>
      <c r="AYO115" s="1"/>
      <c r="AYP115" s="1"/>
      <c r="AYQ115" s="1"/>
      <c r="AYR115" s="1"/>
      <c r="AYS115" s="1"/>
      <c r="AYT115" s="1"/>
      <c r="AYU115" s="1"/>
      <c r="AYV115" s="1"/>
      <c r="AYW115" s="1"/>
      <c r="AYX115" s="1"/>
      <c r="AYY115" s="1"/>
      <c r="AYZ115" s="1"/>
      <c r="AZA115" s="1"/>
      <c r="AZB115" s="1"/>
      <c r="AZC115" s="1"/>
      <c r="AZD115" s="1"/>
      <c r="AZE115" s="1"/>
      <c r="AZF115" s="1"/>
      <c r="AZG115" s="1"/>
      <c r="AZH115" s="1"/>
      <c r="AZI115" s="1"/>
      <c r="AZJ115" s="1"/>
      <c r="AZK115" s="1"/>
      <c r="AZL115" s="1"/>
      <c r="AZM115" s="1"/>
      <c r="AZN115" s="1"/>
      <c r="AZO115" s="1"/>
      <c r="AZP115" s="1"/>
      <c r="AZQ115" s="1"/>
      <c r="AZR115" s="1"/>
      <c r="AZS115" s="1"/>
      <c r="AZT115" s="1"/>
      <c r="AZU115" s="1"/>
      <c r="AZV115" s="1"/>
      <c r="AZW115" s="1"/>
      <c r="AZX115" s="1"/>
      <c r="AZY115" s="1"/>
      <c r="AZZ115" s="1"/>
      <c r="BAA115" s="1"/>
      <c r="BAB115" s="1"/>
      <c r="BAC115" s="1"/>
      <c r="BAD115" s="1"/>
      <c r="BAE115" s="1"/>
      <c r="BAF115" s="1"/>
      <c r="BAG115" s="1"/>
      <c r="BAH115" s="1"/>
      <c r="BAI115" s="1"/>
      <c r="BAJ115" s="1"/>
      <c r="BAK115" s="1"/>
      <c r="BAL115" s="1"/>
      <c r="BAM115" s="1"/>
      <c r="BAN115" s="1"/>
      <c r="BAO115" s="1"/>
      <c r="BAP115" s="1"/>
      <c r="BAQ115" s="1"/>
      <c r="BAR115" s="1"/>
      <c r="BAS115" s="1"/>
      <c r="BAT115" s="1"/>
      <c r="BAU115" s="1"/>
      <c r="BAV115" s="1"/>
      <c r="BAW115" s="1"/>
      <c r="BAX115" s="1"/>
      <c r="BAY115" s="1"/>
      <c r="BAZ115" s="1"/>
      <c r="BBA115" s="1"/>
      <c r="BBB115" s="1"/>
      <c r="BBC115" s="1"/>
      <c r="BBD115" s="1"/>
      <c r="BBE115" s="1"/>
      <c r="BBF115" s="1"/>
      <c r="BBG115" s="1"/>
      <c r="BBH115" s="1"/>
      <c r="BBI115" s="1"/>
      <c r="BBJ115" s="1"/>
      <c r="BBK115" s="1"/>
      <c r="BBL115" s="1"/>
      <c r="BBM115" s="1"/>
      <c r="BBN115" s="1"/>
      <c r="BBO115" s="1"/>
      <c r="BBP115" s="1"/>
      <c r="BBQ115" s="1"/>
      <c r="BBR115" s="1"/>
      <c r="BBS115" s="1"/>
      <c r="BBT115" s="1"/>
      <c r="BBU115" s="1"/>
      <c r="BBV115" s="1"/>
      <c r="BBW115" s="1"/>
      <c r="BBX115" s="1"/>
      <c r="BBY115" s="1"/>
      <c r="BBZ115" s="1"/>
      <c r="BCA115" s="1"/>
      <c r="BCB115" s="1"/>
      <c r="BCC115" s="1"/>
      <c r="BCD115" s="1"/>
      <c r="BCE115" s="1"/>
      <c r="BCF115" s="1"/>
      <c r="BCG115" s="1"/>
      <c r="BCH115" s="1"/>
      <c r="BCI115" s="1"/>
      <c r="BCJ115" s="1"/>
      <c r="BCK115" s="1"/>
      <c r="BCL115" s="1"/>
      <c r="BCM115" s="1"/>
      <c r="BCN115" s="1"/>
      <c r="BCO115" s="1"/>
      <c r="BCP115" s="1"/>
      <c r="BCQ115" s="1"/>
      <c r="BCR115" s="1"/>
      <c r="BCS115" s="1"/>
      <c r="BCT115" s="1"/>
      <c r="BCU115" s="1"/>
      <c r="BCV115" s="1"/>
      <c r="BCW115" s="1"/>
      <c r="BCX115" s="1"/>
      <c r="BCY115" s="1"/>
      <c r="BCZ115" s="1"/>
      <c r="BDA115" s="1"/>
      <c r="BDB115" s="1"/>
      <c r="BDC115" s="1"/>
      <c r="BDD115" s="1"/>
      <c r="BDE115" s="1"/>
      <c r="BDF115" s="1"/>
      <c r="BDG115" s="1"/>
      <c r="BDH115" s="1"/>
      <c r="BDI115" s="1"/>
      <c r="BDJ115" s="1"/>
      <c r="BDK115" s="1"/>
      <c r="BDL115" s="1"/>
      <c r="BDM115" s="1"/>
      <c r="BDN115" s="1"/>
      <c r="BDO115" s="1"/>
      <c r="BDP115" s="1"/>
      <c r="BDQ115" s="1"/>
      <c r="BDR115" s="1"/>
      <c r="BDS115" s="1"/>
      <c r="BDT115" s="1"/>
      <c r="BDU115" s="1"/>
      <c r="BDV115" s="1"/>
      <c r="BDW115" s="1"/>
      <c r="BDX115" s="1"/>
      <c r="BDY115" s="1"/>
      <c r="BDZ115" s="1"/>
      <c r="BEA115" s="1"/>
      <c r="BEB115" s="1"/>
      <c r="BEC115" s="1"/>
      <c r="BED115" s="1"/>
      <c r="BEE115" s="1"/>
      <c r="BEF115" s="1"/>
      <c r="BEG115" s="1"/>
      <c r="BEH115" s="1"/>
      <c r="BEI115" s="1"/>
      <c r="BEJ115" s="1"/>
      <c r="BEK115" s="1"/>
      <c r="BEL115" s="1"/>
      <c r="BEM115" s="1"/>
      <c r="BEN115" s="1"/>
      <c r="BEO115" s="1"/>
      <c r="BEP115" s="1"/>
      <c r="BEQ115" s="1"/>
      <c r="BER115" s="1"/>
      <c r="BES115" s="1"/>
      <c r="BET115" s="1"/>
      <c r="BEU115" s="1"/>
      <c r="BEV115" s="1"/>
      <c r="BEW115" s="1"/>
      <c r="BEX115" s="1"/>
      <c r="BEY115" s="1"/>
      <c r="BEZ115" s="1"/>
      <c r="BFA115" s="1"/>
      <c r="BFB115" s="1"/>
      <c r="BFC115" s="1"/>
      <c r="BFD115" s="1"/>
      <c r="BFE115" s="1"/>
      <c r="BFF115" s="1"/>
      <c r="BFG115" s="1"/>
      <c r="BFH115" s="1"/>
      <c r="BFI115" s="1"/>
      <c r="BFJ115" s="1"/>
      <c r="BFK115" s="1"/>
      <c r="BFL115" s="1"/>
      <c r="BFM115" s="1"/>
      <c r="BFN115" s="1"/>
      <c r="BFO115" s="1"/>
      <c r="BFP115" s="1"/>
      <c r="BFQ115" s="1"/>
      <c r="BFR115" s="1"/>
      <c r="BFS115" s="1"/>
      <c r="BFT115" s="1"/>
      <c r="BFU115" s="1"/>
      <c r="BFV115" s="1"/>
      <c r="BFW115" s="1"/>
      <c r="BFX115" s="1"/>
      <c r="BFY115" s="1"/>
      <c r="BFZ115" s="1"/>
      <c r="BGA115" s="1"/>
      <c r="BGB115" s="1"/>
      <c r="BGC115" s="1"/>
      <c r="BGD115" s="1"/>
      <c r="BGE115" s="1"/>
      <c r="BGF115" s="1"/>
      <c r="BGG115" s="1"/>
      <c r="BGH115" s="1"/>
      <c r="BGI115" s="1"/>
      <c r="BGJ115" s="1"/>
      <c r="BGK115" s="1"/>
      <c r="BGL115" s="1"/>
      <c r="BGM115" s="1"/>
      <c r="BGN115" s="1"/>
      <c r="BGO115" s="1"/>
      <c r="BGP115" s="1"/>
      <c r="BGQ115" s="1"/>
      <c r="BGR115" s="1"/>
      <c r="BGS115" s="1"/>
      <c r="BGT115" s="1"/>
      <c r="BGU115" s="1"/>
      <c r="BGV115" s="1"/>
      <c r="BGW115" s="1"/>
      <c r="BGX115" s="1"/>
      <c r="BGY115" s="1"/>
      <c r="BGZ115" s="1"/>
      <c r="BHA115" s="1"/>
      <c r="BHB115" s="1"/>
      <c r="BHC115" s="1"/>
      <c r="BHD115" s="1"/>
      <c r="BHE115" s="1"/>
      <c r="BHF115" s="1"/>
      <c r="BHG115" s="1"/>
      <c r="BHH115" s="1"/>
      <c r="BHI115" s="1"/>
      <c r="BHJ115" s="1"/>
      <c r="BHK115" s="1"/>
      <c r="BHL115" s="1"/>
      <c r="BHM115" s="1"/>
      <c r="BHN115" s="1"/>
      <c r="BHO115" s="1"/>
      <c r="BHP115" s="1"/>
    </row>
    <row r="116" spans="1:1584" s="4" customForma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31"/>
      <c r="N116" s="15"/>
      <c r="O116" s="31"/>
      <c r="P116" s="15"/>
      <c r="Q116" s="15"/>
      <c r="R116" s="15"/>
      <c r="S116" s="3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</row>
    <row r="117" spans="1:1584" s="4" customForma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31"/>
      <c r="N117" s="15"/>
      <c r="O117" s="31"/>
      <c r="P117" s="15"/>
      <c r="Q117" s="15"/>
      <c r="R117" s="15"/>
      <c r="S117" s="3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  <c r="KE117" s="1"/>
      <c r="KF117" s="1"/>
      <c r="KG117" s="1"/>
      <c r="KH117" s="1"/>
      <c r="KI117" s="1"/>
      <c r="KJ117" s="1"/>
      <c r="KK117" s="1"/>
      <c r="KL117" s="1"/>
      <c r="KM117" s="1"/>
      <c r="KN117" s="1"/>
      <c r="KO117" s="1"/>
      <c r="KP117" s="1"/>
      <c r="KQ117" s="1"/>
      <c r="KR117" s="1"/>
      <c r="KS117" s="1"/>
      <c r="KT117" s="1"/>
      <c r="KU117" s="1"/>
      <c r="KV117" s="1"/>
      <c r="KW117" s="1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K117" s="1"/>
      <c r="LL117" s="1"/>
      <c r="LM117" s="1"/>
      <c r="LN117" s="1"/>
      <c r="LO117" s="1"/>
      <c r="LP117" s="1"/>
      <c r="LQ117" s="1"/>
      <c r="LR117" s="1"/>
      <c r="LS117" s="1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1"/>
      <c r="MG117" s="1"/>
      <c r="MH117" s="1"/>
      <c r="MI117" s="1"/>
      <c r="MJ117" s="1"/>
      <c r="MK117" s="1"/>
      <c r="ML117" s="1"/>
      <c r="MM117" s="1"/>
      <c r="MN117" s="1"/>
      <c r="MO117" s="1"/>
      <c r="MP117" s="1"/>
      <c r="MQ117" s="1"/>
      <c r="MR117" s="1"/>
      <c r="MS117" s="1"/>
      <c r="MT117" s="1"/>
      <c r="MU117" s="1"/>
      <c r="MV117" s="1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  <c r="QD117" s="1"/>
      <c r="QE117" s="1"/>
      <c r="QF117" s="1"/>
      <c r="QG117" s="1"/>
      <c r="QH117" s="1"/>
      <c r="QI117" s="1"/>
      <c r="QJ117" s="1"/>
      <c r="QK117" s="1"/>
      <c r="QL117" s="1"/>
      <c r="QM117" s="1"/>
      <c r="QN117" s="1"/>
      <c r="QO117" s="1"/>
      <c r="QP117" s="1"/>
      <c r="QQ117" s="1"/>
      <c r="QR117" s="1"/>
      <c r="QS117" s="1"/>
      <c r="QT117" s="1"/>
      <c r="QU117" s="1"/>
      <c r="QV117" s="1"/>
      <c r="QW117" s="1"/>
      <c r="QX117" s="1"/>
      <c r="QY117" s="1"/>
      <c r="QZ117" s="1"/>
      <c r="RA117" s="1"/>
      <c r="RB117" s="1"/>
      <c r="RC117" s="1"/>
      <c r="RD117" s="1"/>
      <c r="RE117" s="1"/>
      <c r="RF117" s="1"/>
      <c r="RG117" s="1"/>
      <c r="RH117" s="1"/>
      <c r="RI117" s="1"/>
      <c r="RJ117" s="1"/>
      <c r="RK117" s="1"/>
      <c r="RL117" s="1"/>
      <c r="RM117" s="1"/>
      <c r="RN117" s="1"/>
      <c r="RO117" s="1"/>
      <c r="RP117" s="1"/>
      <c r="RQ117" s="1"/>
      <c r="RR117" s="1"/>
      <c r="RS117" s="1"/>
      <c r="RT117" s="1"/>
      <c r="RU117" s="1"/>
      <c r="RV117" s="1"/>
      <c r="RW117" s="1"/>
      <c r="RX117" s="1"/>
      <c r="RY117" s="1"/>
      <c r="RZ117" s="1"/>
      <c r="SA117" s="1"/>
      <c r="SB117" s="1"/>
      <c r="SC117" s="1"/>
      <c r="SD117" s="1"/>
      <c r="SE117" s="1"/>
      <c r="SF117" s="1"/>
      <c r="SG117" s="1"/>
      <c r="SH117" s="1"/>
      <c r="SI117" s="1"/>
      <c r="SJ117" s="1"/>
      <c r="SK117" s="1"/>
      <c r="SL117" s="1"/>
      <c r="SM117" s="1"/>
      <c r="SN117" s="1"/>
      <c r="SO117" s="1"/>
      <c r="SP117" s="1"/>
      <c r="SQ117" s="1"/>
      <c r="SR117" s="1"/>
      <c r="SS117" s="1"/>
      <c r="ST117" s="1"/>
      <c r="SU117" s="1"/>
      <c r="SV117" s="1"/>
      <c r="SW117" s="1"/>
      <c r="SX117" s="1"/>
      <c r="SY117" s="1"/>
      <c r="SZ117" s="1"/>
      <c r="TA117" s="1"/>
      <c r="TB117" s="1"/>
      <c r="TC117" s="1"/>
      <c r="TD117" s="1"/>
      <c r="TE117" s="1"/>
      <c r="TF117" s="1"/>
      <c r="TG117" s="1"/>
      <c r="TH117" s="1"/>
      <c r="TI117" s="1"/>
      <c r="TJ117" s="1"/>
      <c r="TK117" s="1"/>
      <c r="TL117" s="1"/>
      <c r="TM117" s="1"/>
      <c r="TN117" s="1"/>
      <c r="TO117" s="1"/>
      <c r="TP117" s="1"/>
      <c r="TQ117" s="1"/>
      <c r="TR117" s="1"/>
      <c r="TS117" s="1"/>
      <c r="TT117" s="1"/>
      <c r="TU117" s="1"/>
      <c r="TV117" s="1"/>
      <c r="TW117" s="1"/>
      <c r="TX117" s="1"/>
      <c r="TY117" s="1"/>
      <c r="TZ117" s="1"/>
      <c r="UA117" s="1"/>
      <c r="UB117" s="1"/>
      <c r="UC117" s="1"/>
      <c r="UD117" s="1"/>
      <c r="UE117" s="1"/>
      <c r="UF117" s="1"/>
      <c r="UG117" s="1"/>
      <c r="UH117" s="1"/>
      <c r="UI117" s="1"/>
      <c r="UJ117" s="1"/>
      <c r="UK117" s="1"/>
      <c r="UL117" s="1"/>
      <c r="UM117" s="1"/>
      <c r="UN117" s="1"/>
      <c r="UO117" s="1"/>
      <c r="UP117" s="1"/>
      <c r="UQ117" s="1"/>
      <c r="UR117" s="1"/>
      <c r="US117" s="1"/>
      <c r="UT117" s="1"/>
      <c r="UU117" s="1"/>
      <c r="UV117" s="1"/>
      <c r="UW117" s="1"/>
      <c r="UX117" s="1"/>
      <c r="UY117" s="1"/>
      <c r="UZ117" s="1"/>
      <c r="VA117" s="1"/>
      <c r="VB117" s="1"/>
      <c r="VC117" s="1"/>
      <c r="VD117" s="1"/>
      <c r="VE117" s="1"/>
      <c r="VF117" s="1"/>
      <c r="VG117" s="1"/>
      <c r="VH117" s="1"/>
      <c r="VI117" s="1"/>
      <c r="VJ117" s="1"/>
      <c r="VK117" s="1"/>
      <c r="VL117" s="1"/>
      <c r="VM117" s="1"/>
      <c r="VN117" s="1"/>
      <c r="VO117" s="1"/>
      <c r="VP117" s="1"/>
      <c r="VQ117" s="1"/>
      <c r="VR117" s="1"/>
      <c r="VS117" s="1"/>
      <c r="VT117" s="1"/>
      <c r="VU117" s="1"/>
      <c r="VV117" s="1"/>
      <c r="VW117" s="1"/>
      <c r="VX117" s="1"/>
      <c r="VY117" s="1"/>
      <c r="VZ117" s="1"/>
      <c r="WA117" s="1"/>
      <c r="WB117" s="1"/>
      <c r="WC117" s="1"/>
      <c r="WD117" s="1"/>
      <c r="WE117" s="1"/>
      <c r="WF117" s="1"/>
      <c r="WG117" s="1"/>
      <c r="WH117" s="1"/>
      <c r="WI117" s="1"/>
      <c r="WJ117" s="1"/>
      <c r="WK117" s="1"/>
      <c r="WL117" s="1"/>
      <c r="WM117" s="1"/>
      <c r="WN117" s="1"/>
      <c r="WO117" s="1"/>
      <c r="WP117" s="1"/>
      <c r="WQ117" s="1"/>
      <c r="WR117" s="1"/>
      <c r="WS117" s="1"/>
      <c r="WT117" s="1"/>
      <c r="WU117" s="1"/>
      <c r="WV117" s="1"/>
      <c r="WW117" s="1"/>
      <c r="WX117" s="1"/>
      <c r="WY117" s="1"/>
      <c r="WZ117" s="1"/>
      <c r="XA117" s="1"/>
      <c r="XB117" s="1"/>
      <c r="XC117" s="1"/>
      <c r="XD117" s="1"/>
      <c r="XE117" s="1"/>
      <c r="XF117" s="1"/>
      <c r="XG117" s="1"/>
      <c r="XH117" s="1"/>
      <c r="XI117" s="1"/>
      <c r="XJ117" s="1"/>
      <c r="XK117" s="1"/>
      <c r="XL117" s="1"/>
      <c r="XM117" s="1"/>
      <c r="XN117" s="1"/>
      <c r="XO117" s="1"/>
      <c r="XP117" s="1"/>
      <c r="XQ117" s="1"/>
      <c r="XR117" s="1"/>
      <c r="XS117" s="1"/>
      <c r="XT117" s="1"/>
      <c r="XU117" s="1"/>
      <c r="XV117" s="1"/>
      <c r="XW117" s="1"/>
      <c r="XX117" s="1"/>
      <c r="XY117" s="1"/>
      <c r="XZ117" s="1"/>
      <c r="YA117" s="1"/>
      <c r="YB117" s="1"/>
      <c r="YC117" s="1"/>
      <c r="YD117" s="1"/>
      <c r="YE117" s="1"/>
      <c r="YF117" s="1"/>
      <c r="YG117" s="1"/>
      <c r="YH117" s="1"/>
      <c r="YI117" s="1"/>
      <c r="YJ117" s="1"/>
      <c r="YK117" s="1"/>
      <c r="YL117" s="1"/>
      <c r="YM117" s="1"/>
      <c r="YN117" s="1"/>
      <c r="YO117" s="1"/>
      <c r="YP117" s="1"/>
      <c r="YQ117" s="1"/>
      <c r="YR117" s="1"/>
      <c r="YS117" s="1"/>
      <c r="YT117" s="1"/>
      <c r="YU117" s="1"/>
      <c r="YV117" s="1"/>
      <c r="YW117" s="1"/>
      <c r="YX117" s="1"/>
      <c r="YY117" s="1"/>
      <c r="YZ117" s="1"/>
      <c r="ZA117" s="1"/>
      <c r="ZB117" s="1"/>
      <c r="ZC117" s="1"/>
      <c r="ZD117" s="1"/>
      <c r="ZE117" s="1"/>
      <c r="ZF117" s="1"/>
      <c r="ZG117" s="1"/>
      <c r="ZH117" s="1"/>
      <c r="ZI117" s="1"/>
      <c r="ZJ117" s="1"/>
      <c r="ZK117" s="1"/>
      <c r="ZL117" s="1"/>
      <c r="ZM117" s="1"/>
      <c r="ZN117" s="1"/>
      <c r="ZO117" s="1"/>
      <c r="ZP117" s="1"/>
      <c r="ZQ117" s="1"/>
      <c r="ZR117" s="1"/>
      <c r="ZS117" s="1"/>
      <c r="ZT117" s="1"/>
      <c r="ZU117" s="1"/>
      <c r="ZV117" s="1"/>
      <c r="ZW117" s="1"/>
      <c r="ZX117" s="1"/>
      <c r="ZY117" s="1"/>
      <c r="ZZ117" s="1"/>
      <c r="AAA117" s="1"/>
      <c r="AAB117" s="1"/>
      <c r="AAC117" s="1"/>
      <c r="AAD117" s="1"/>
      <c r="AAE117" s="1"/>
      <c r="AAF117" s="1"/>
      <c r="AAG117" s="1"/>
      <c r="AAH117" s="1"/>
      <c r="AAI117" s="1"/>
      <c r="AAJ117" s="1"/>
      <c r="AAK117" s="1"/>
      <c r="AAL117" s="1"/>
      <c r="AAM117" s="1"/>
      <c r="AAN117" s="1"/>
      <c r="AAO117" s="1"/>
      <c r="AAP117" s="1"/>
      <c r="AAQ117" s="1"/>
      <c r="AAR117" s="1"/>
      <c r="AAS117" s="1"/>
      <c r="AAT117" s="1"/>
      <c r="AAU117" s="1"/>
      <c r="AAV117" s="1"/>
      <c r="AAW117" s="1"/>
      <c r="AAX117" s="1"/>
      <c r="AAY117" s="1"/>
      <c r="AAZ117" s="1"/>
      <c r="ABA117" s="1"/>
      <c r="ABB117" s="1"/>
      <c r="ABC117" s="1"/>
      <c r="ABD117" s="1"/>
      <c r="ABE117" s="1"/>
      <c r="ABF117" s="1"/>
      <c r="ABG117" s="1"/>
      <c r="ABH117" s="1"/>
      <c r="ABI117" s="1"/>
      <c r="ABJ117" s="1"/>
      <c r="ABK117" s="1"/>
      <c r="ABL117" s="1"/>
      <c r="ABM117" s="1"/>
      <c r="ABN117" s="1"/>
      <c r="ABO117" s="1"/>
      <c r="ABP117" s="1"/>
      <c r="ABQ117" s="1"/>
      <c r="ABR117" s="1"/>
      <c r="ABS117" s="1"/>
      <c r="ABT117" s="1"/>
      <c r="ABU117" s="1"/>
      <c r="ABV117" s="1"/>
      <c r="ABW117" s="1"/>
      <c r="ABX117" s="1"/>
      <c r="ABY117" s="1"/>
      <c r="ABZ117" s="1"/>
      <c r="ACA117" s="1"/>
      <c r="ACB117" s="1"/>
      <c r="ACC117" s="1"/>
      <c r="ACD117" s="1"/>
      <c r="ACE117" s="1"/>
      <c r="ACF117" s="1"/>
      <c r="ACG117" s="1"/>
      <c r="ACH117" s="1"/>
      <c r="ACI117" s="1"/>
      <c r="ACJ117" s="1"/>
      <c r="ACK117" s="1"/>
      <c r="ACL117" s="1"/>
      <c r="ACM117" s="1"/>
      <c r="ACN117" s="1"/>
      <c r="ACO117" s="1"/>
      <c r="ACP117" s="1"/>
      <c r="ACQ117" s="1"/>
      <c r="ACR117" s="1"/>
      <c r="ACS117" s="1"/>
      <c r="ACT117" s="1"/>
      <c r="ACU117" s="1"/>
      <c r="ACV117" s="1"/>
      <c r="ACW117" s="1"/>
      <c r="ACX117" s="1"/>
      <c r="ACY117" s="1"/>
      <c r="ACZ117" s="1"/>
      <c r="ADA117" s="1"/>
      <c r="ADB117" s="1"/>
      <c r="ADC117" s="1"/>
      <c r="ADD117" s="1"/>
      <c r="ADE117" s="1"/>
      <c r="ADF117" s="1"/>
      <c r="ADG117" s="1"/>
      <c r="ADH117" s="1"/>
      <c r="ADI117" s="1"/>
      <c r="ADJ117" s="1"/>
      <c r="ADK117" s="1"/>
      <c r="ADL117" s="1"/>
      <c r="ADM117" s="1"/>
      <c r="ADN117" s="1"/>
      <c r="ADO117" s="1"/>
      <c r="ADP117" s="1"/>
      <c r="ADQ117" s="1"/>
      <c r="ADR117" s="1"/>
      <c r="ADS117" s="1"/>
      <c r="ADT117" s="1"/>
      <c r="ADU117" s="1"/>
      <c r="ADV117" s="1"/>
      <c r="ADW117" s="1"/>
      <c r="ADX117" s="1"/>
      <c r="ADY117" s="1"/>
      <c r="ADZ117" s="1"/>
      <c r="AEA117" s="1"/>
      <c r="AEB117" s="1"/>
      <c r="AEC117" s="1"/>
      <c r="AED117" s="1"/>
      <c r="AEE117" s="1"/>
      <c r="AEF117" s="1"/>
      <c r="AEG117" s="1"/>
      <c r="AEH117" s="1"/>
      <c r="AEI117" s="1"/>
      <c r="AEJ117" s="1"/>
      <c r="AEK117" s="1"/>
      <c r="AEL117" s="1"/>
      <c r="AEM117" s="1"/>
      <c r="AEN117" s="1"/>
      <c r="AEO117" s="1"/>
      <c r="AEP117" s="1"/>
      <c r="AEQ117" s="1"/>
      <c r="AER117" s="1"/>
      <c r="AES117" s="1"/>
      <c r="AET117" s="1"/>
      <c r="AEU117" s="1"/>
      <c r="AEV117" s="1"/>
      <c r="AEW117" s="1"/>
      <c r="AEX117" s="1"/>
      <c r="AEY117" s="1"/>
      <c r="AEZ117" s="1"/>
      <c r="AFA117" s="1"/>
      <c r="AFB117" s="1"/>
      <c r="AFC117" s="1"/>
      <c r="AFD117" s="1"/>
      <c r="AFE117" s="1"/>
      <c r="AFF117" s="1"/>
      <c r="AFG117" s="1"/>
      <c r="AFH117" s="1"/>
      <c r="AFI117" s="1"/>
      <c r="AFJ117" s="1"/>
      <c r="AFK117" s="1"/>
      <c r="AFL117" s="1"/>
      <c r="AFM117" s="1"/>
      <c r="AFN117" s="1"/>
      <c r="AFO117" s="1"/>
      <c r="AFP117" s="1"/>
      <c r="AFQ117" s="1"/>
      <c r="AFR117" s="1"/>
      <c r="AFS117" s="1"/>
      <c r="AFT117" s="1"/>
      <c r="AFU117" s="1"/>
      <c r="AFV117" s="1"/>
      <c r="AFW117" s="1"/>
      <c r="AFX117" s="1"/>
      <c r="AFY117" s="1"/>
      <c r="AFZ117" s="1"/>
      <c r="AGA117" s="1"/>
      <c r="AGB117" s="1"/>
      <c r="AGC117" s="1"/>
      <c r="AGD117" s="1"/>
      <c r="AGE117" s="1"/>
      <c r="AGF117" s="1"/>
      <c r="AGG117" s="1"/>
      <c r="AGH117" s="1"/>
      <c r="AGI117" s="1"/>
      <c r="AGJ117" s="1"/>
      <c r="AGK117" s="1"/>
      <c r="AGL117" s="1"/>
      <c r="AGM117" s="1"/>
      <c r="AGN117" s="1"/>
      <c r="AGO117" s="1"/>
      <c r="AGP117" s="1"/>
      <c r="AGQ117" s="1"/>
      <c r="AGR117" s="1"/>
      <c r="AGS117" s="1"/>
      <c r="AGT117" s="1"/>
      <c r="AGU117" s="1"/>
      <c r="AGV117" s="1"/>
      <c r="AGW117" s="1"/>
      <c r="AGX117" s="1"/>
      <c r="AGY117" s="1"/>
      <c r="AGZ117" s="1"/>
      <c r="AHA117" s="1"/>
      <c r="AHB117" s="1"/>
      <c r="AHC117" s="1"/>
      <c r="AHD117" s="1"/>
      <c r="AHE117" s="1"/>
      <c r="AHF117" s="1"/>
      <c r="AHG117" s="1"/>
      <c r="AHH117" s="1"/>
      <c r="AHI117" s="1"/>
      <c r="AHJ117" s="1"/>
      <c r="AHK117" s="1"/>
      <c r="AHL117" s="1"/>
      <c r="AHM117" s="1"/>
      <c r="AHN117" s="1"/>
      <c r="AHO117" s="1"/>
      <c r="AHP117" s="1"/>
      <c r="AHQ117" s="1"/>
      <c r="AHR117" s="1"/>
      <c r="AHS117" s="1"/>
      <c r="AHT117" s="1"/>
      <c r="AHU117" s="1"/>
      <c r="AHV117" s="1"/>
      <c r="AHW117" s="1"/>
      <c r="AHX117" s="1"/>
      <c r="AHY117" s="1"/>
      <c r="AHZ117" s="1"/>
      <c r="AIA117" s="1"/>
      <c r="AIB117" s="1"/>
      <c r="AIC117" s="1"/>
      <c r="AID117" s="1"/>
      <c r="AIE117" s="1"/>
      <c r="AIF117" s="1"/>
      <c r="AIG117" s="1"/>
      <c r="AIH117" s="1"/>
      <c r="AII117" s="1"/>
      <c r="AIJ117" s="1"/>
      <c r="AIK117" s="1"/>
      <c r="AIL117" s="1"/>
      <c r="AIM117" s="1"/>
      <c r="AIN117" s="1"/>
      <c r="AIO117" s="1"/>
      <c r="AIP117" s="1"/>
      <c r="AIQ117" s="1"/>
      <c r="AIR117" s="1"/>
      <c r="AIS117" s="1"/>
      <c r="AIT117" s="1"/>
      <c r="AIU117" s="1"/>
      <c r="AIV117" s="1"/>
      <c r="AIW117" s="1"/>
      <c r="AIX117" s="1"/>
      <c r="AIY117" s="1"/>
      <c r="AIZ117" s="1"/>
      <c r="AJA117" s="1"/>
      <c r="AJB117" s="1"/>
      <c r="AJC117" s="1"/>
      <c r="AJD117" s="1"/>
      <c r="AJE117" s="1"/>
      <c r="AJF117" s="1"/>
      <c r="AJG117" s="1"/>
      <c r="AJH117" s="1"/>
      <c r="AJI117" s="1"/>
      <c r="AJJ117" s="1"/>
      <c r="AJK117" s="1"/>
      <c r="AJL117" s="1"/>
      <c r="AJM117" s="1"/>
      <c r="AJN117" s="1"/>
      <c r="AJO117" s="1"/>
      <c r="AJP117" s="1"/>
      <c r="AJQ117" s="1"/>
      <c r="AJR117" s="1"/>
      <c r="AJS117" s="1"/>
      <c r="AJT117" s="1"/>
      <c r="AJU117" s="1"/>
      <c r="AJV117" s="1"/>
      <c r="AJW117" s="1"/>
      <c r="AJX117" s="1"/>
      <c r="AJY117" s="1"/>
      <c r="AJZ117" s="1"/>
      <c r="AKA117" s="1"/>
      <c r="AKB117" s="1"/>
      <c r="AKC117" s="1"/>
      <c r="AKD117" s="1"/>
      <c r="AKE117" s="1"/>
      <c r="AKF117" s="1"/>
      <c r="AKG117" s="1"/>
      <c r="AKH117" s="1"/>
      <c r="AKI117" s="1"/>
      <c r="AKJ117" s="1"/>
      <c r="AKK117" s="1"/>
      <c r="AKL117" s="1"/>
      <c r="AKM117" s="1"/>
      <c r="AKN117" s="1"/>
      <c r="AKO117" s="1"/>
      <c r="AKP117" s="1"/>
      <c r="AKQ117" s="1"/>
      <c r="AKR117" s="1"/>
      <c r="AKS117" s="1"/>
      <c r="AKT117" s="1"/>
      <c r="AKU117" s="1"/>
      <c r="AKV117" s="1"/>
      <c r="AKW117" s="1"/>
      <c r="AKX117" s="1"/>
      <c r="AKY117" s="1"/>
      <c r="AKZ117" s="1"/>
      <c r="ALA117" s="1"/>
      <c r="ALB117" s="1"/>
      <c r="ALC117" s="1"/>
      <c r="ALD117" s="1"/>
      <c r="ALE117" s="1"/>
      <c r="ALF117" s="1"/>
      <c r="ALG117" s="1"/>
      <c r="ALH117" s="1"/>
      <c r="ALI117" s="1"/>
      <c r="ALJ117" s="1"/>
      <c r="ALK117" s="1"/>
      <c r="ALL117" s="1"/>
      <c r="ALM117" s="1"/>
      <c r="ALN117" s="1"/>
      <c r="ALO117" s="1"/>
      <c r="ALP117" s="1"/>
      <c r="ALQ117" s="1"/>
      <c r="ALR117" s="1"/>
      <c r="ALS117" s="1"/>
      <c r="ALT117" s="1"/>
      <c r="ALU117" s="1"/>
      <c r="ALV117" s="1"/>
      <c r="ALW117" s="1"/>
      <c r="ALX117" s="1"/>
      <c r="ALY117" s="1"/>
      <c r="ALZ117" s="1"/>
      <c r="AMA117" s="1"/>
      <c r="AMB117" s="1"/>
      <c r="AMC117" s="1"/>
      <c r="AMD117" s="1"/>
      <c r="AME117" s="1"/>
      <c r="AMF117" s="1"/>
      <c r="AMG117" s="1"/>
      <c r="AMH117" s="1"/>
      <c r="AMI117" s="1"/>
      <c r="AMJ117" s="1"/>
      <c r="AMK117" s="1"/>
      <c r="AML117" s="1"/>
      <c r="AMM117" s="1"/>
      <c r="AMN117" s="1"/>
      <c r="AMO117" s="1"/>
      <c r="AMP117" s="1"/>
      <c r="AMQ117" s="1"/>
      <c r="AMR117" s="1"/>
      <c r="AMS117" s="1"/>
      <c r="AMT117" s="1"/>
      <c r="AMU117" s="1"/>
      <c r="AMV117" s="1"/>
      <c r="AMW117" s="1"/>
      <c r="AMX117" s="1"/>
      <c r="AMY117" s="1"/>
      <c r="AMZ117" s="1"/>
      <c r="ANA117" s="1"/>
      <c r="ANB117" s="1"/>
      <c r="ANC117" s="1"/>
      <c r="AND117" s="1"/>
      <c r="ANE117" s="1"/>
      <c r="ANF117" s="1"/>
      <c r="ANG117" s="1"/>
      <c r="ANH117" s="1"/>
      <c r="ANI117" s="1"/>
      <c r="ANJ117" s="1"/>
      <c r="ANK117" s="1"/>
      <c r="ANL117" s="1"/>
      <c r="ANM117" s="1"/>
      <c r="ANN117" s="1"/>
      <c r="ANO117" s="1"/>
      <c r="ANP117" s="1"/>
      <c r="ANQ117" s="1"/>
      <c r="ANR117" s="1"/>
      <c r="ANS117" s="1"/>
      <c r="ANT117" s="1"/>
      <c r="ANU117" s="1"/>
      <c r="ANV117" s="1"/>
      <c r="ANW117" s="1"/>
      <c r="ANX117" s="1"/>
      <c r="ANY117" s="1"/>
      <c r="ANZ117" s="1"/>
      <c r="AOA117" s="1"/>
      <c r="AOB117" s="1"/>
      <c r="AOC117" s="1"/>
      <c r="AOD117" s="1"/>
      <c r="AOE117" s="1"/>
      <c r="AOF117" s="1"/>
      <c r="AOG117" s="1"/>
      <c r="AOH117" s="1"/>
      <c r="AOI117" s="1"/>
      <c r="AOJ117" s="1"/>
      <c r="AOK117" s="1"/>
      <c r="AOL117" s="1"/>
      <c r="AOM117" s="1"/>
      <c r="AON117" s="1"/>
      <c r="AOO117" s="1"/>
      <c r="AOP117" s="1"/>
      <c r="AOQ117" s="1"/>
      <c r="AOR117" s="1"/>
      <c r="AOS117" s="1"/>
      <c r="AOT117" s="1"/>
      <c r="AOU117" s="1"/>
      <c r="AOV117" s="1"/>
      <c r="AOW117" s="1"/>
      <c r="AOX117" s="1"/>
      <c r="AOY117" s="1"/>
      <c r="AOZ117" s="1"/>
      <c r="APA117" s="1"/>
      <c r="APB117" s="1"/>
      <c r="APC117" s="1"/>
      <c r="APD117" s="1"/>
      <c r="APE117" s="1"/>
      <c r="APF117" s="1"/>
      <c r="APG117" s="1"/>
      <c r="APH117" s="1"/>
      <c r="API117" s="1"/>
      <c r="APJ117" s="1"/>
      <c r="APK117" s="1"/>
      <c r="APL117" s="1"/>
      <c r="APM117" s="1"/>
      <c r="APN117" s="1"/>
      <c r="APO117" s="1"/>
      <c r="APP117" s="1"/>
      <c r="APQ117" s="1"/>
      <c r="APR117" s="1"/>
      <c r="APS117" s="1"/>
      <c r="APT117" s="1"/>
      <c r="APU117" s="1"/>
      <c r="APV117" s="1"/>
      <c r="APW117" s="1"/>
      <c r="APX117" s="1"/>
      <c r="APY117" s="1"/>
      <c r="APZ117" s="1"/>
      <c r="AQA117" s="1"/>
      <c r="AQB117" s="1"/>
      <c r="AQC117" s="1"/>
      <c r="AQD117" s="1"/>
      <c r="AQE117" s="1"/>
      <c r="AQF117" s="1"/>
      <c r="AQG117" s="1"/>
      <c r="AQH117" s="1"/>
      <c r="AQI117" s="1"/>
      <c r="AQJ117" s="1"/>
      <c r="AQK117" s="1"/>
      <c r="AQL117" s="1"/>
      <c r="AQM117" s="1"/>
      <c r="AQN117" s="1"/>
      <c r="AQO117" s="1"/>
      <c r="AQP117" s="1"/>
      <c r="AQQ117" s="1"/>
      <c r="AQR117" s="1"/>
      <c r="AQS117" s="1"/>
      <c r="AQT117" s="1"/>
      <c r="AQU117" s="1"/>
      <c r="AQV117" s="1"/>
      <c r="AQW117" s="1"/>
      <c r="AQX117" s="1"/>
      <c r="AQY117" s="1"/>
      <c r="AQZ117" s="1"/>
      <c r="ARA117" s="1"/>
      <c r="ARB117" s="1"/>
      <c r="ARC117" s="1"/>
      <c r="ARD117" s="1"/>
      <c r="ARE117" s="1"/>
      <c r="ARF117" s="1"/>
      <c r="ARG117" s="1"/>
      <c r="ARH117" s="1"/>
      <c r="ARI117" s="1"/>
      <c r="ARJ117" s="1"/>
      <c r="ARK117" s="1"/>
      <c r="ARL117" s="1"/>
      <c r="ARM117" s="1"/>
      <c r="ARN117" s="1"/>
      <c r="ARO117" s="1"/>
      <c r="ARP117" s="1"/>
      <c r="ARQ117" s="1"/>
      <c r="ARR117" s="1"/>
      <c r="ARS117" s="1"/>
      <c r="ART117" s="1"/>
      <c r="ARU117" s="1"/>
      <c r="ARV117" s="1"/>
      <c r="ARW117" s="1"/>
      <c r="ARX117" s="1"/>
      <c r="ARY117" s="1"/>
      <c r="ARZ117" s="1"/>
      <c r="ASA117" s="1"/>
      <c r="ASB117" s="1"/>
      <c r="ASC117" s="1"/>
      <c r="ASD117" s="1"/>
      <c r="ASE117" s="1"/>
      <c r="ASF117" s="1"/>
      <c r="ASG117" s="1"/>
      <c r="ASH117" s="1"/>
      <c r="ASI117" s="1"/>
      <c r="ASJ117" s="1"/>
      <c r="ASK117" s="1"/>
      <c r="ASL117" s="1"/>
      <c r="ASM117" s="1"/>
      <c r="ASN117" s="1"/>
      <c r="ASO117" s="1"/>
      <c r="ASP117" s="1"/>
      <c r="ASQ117" s="1"/>
      <c r="ASR117" s="1"/>
      <c r="ASS117" s="1"/>
      <c r="AST117" s="1"/>
      <c r="ASU117" s="1"/>
      <c r="ASV117" s="1"/>
      <c r="ASW117" s="1"/>
      <c r="ASX117" s="1"/>
      <c r="ASY117" s="1"/>
      <c r="ASZ117" s="1"/>
      <c r="ATA117" s="1"/>
      <c r="ATB117" s="1"/>
      <c r="ATC117" s="1"/>
      <c r="ATD117" s="1"/>
      <c r="ATE117" s="1"/>
      <c r="ATF117" s="1"/>
      <c r="ATG117" s="1"/>
      <c r="ATH117" s="1"/>
      <c r="ATI117" s="1"/>
      <c r="ATJ117" s="1"/>
      <c r="ATK117" s="1"/>
      <c r="ATL117" s="1"/>
      <c r="ATM117" s="1"/>
      <c r="ATN117" s="1"/>
      <c r="ATO117" s="1"/>
      <c r="ATP117" s="1"/>
      <c r="ATQ117" s="1"/>
      <c r="ATR117" s="1"/>
      <c r="ATS117" s="1"/>
      <c r="ATT117" s="1"/>
      <c r="ATU117" s="1"/>
      <c r="ATV117" s="1"/>
      <c r="ATW117" s="1"/>
      <c r="ATX117" s="1"/>
      <c r="ATY117" s="1"/>
      <c r="ATZ117" s="1"/>
      <c r="AUA117" s="1"/>
      <c r="AUB117" s="1"/>
      <c r="AUC117" s="1"/>
      <c r="AUD117" s="1"/>
      <c r="AUE117" s="1"/>
      <c r="AUF117" s="1"/>
      <c r="AUG117" s="1"/>
      <c r="AUH117" s="1"/>
      <c r="AUI117" s="1"/>
      <c r="AUJ117" s="1"/>
      <c r="AUK117" s="1"/>
      <c r="AUL117" s="1"/>
      <c r="AUM117" s="1"/>
      <c r="AUN117" s="1"/>
      <c r="AUO117" s="1"/>
      <c r="AUP117" s="1"/>
      <c r="AUQ117" s="1"/>
      <c r="AUR117" s="1"/>
      <c r="AUS117" s="1"/>
      <c r="AUT117" s="1"/>
      <c r="AUU117" s="1"/>
      <c r="AUV117" s="1"/>
      <c r="AUW117" s="1"/>
      <c r="AUX117" s="1"/>
      <c r="AUY117" s="1"/>
      <c r="AUZ117" s="1"/>
      <c r="AVA117" s="1"/>
      <c r="AVB117" s="1"/>
      <c r="AVC117" s="1"/>
      <c r="AVD117" s="1"/>
      <c r="AVE117" s="1"/>
      <c r="AVF117" s="1"/>
      <c r="AVG117" s="1"/>
      <c r="AVH117" s="1"/>
      <c r="AVI117" s="1"/>
      <c r="AVJ117" s="1"/>
      <c r="AVK117" s="1"/>
      <c r="AVL117" s="1"/>
      <c r="AVM117" s="1"/>
      <c r="AVN117" s="1"/>
      <c r="AVO117" s="1"/>
      <c r="AVP117" s="1"/>
      <c r="AVQ117" s="1"/>
      <c r="AVR117" s="1"/>
      <c r="AVS117" s="1"/>
      <c r="AVT117" s="1"/>
      <c r="AVU117" s="1"/>
      <c r="AVV117" s="1"/>
      <c r="AVW117" s="1"/>
      <c r="AVX117" s="1"/>
      <c r="AVY117" s="1"/>
      <c r="AVZ117" s="1"/>
      <c r="AWA117" s="1"/>
      <c r="AWB117" s="1"/>
      <c r="AWC117" s="1"/>
      <c r="AWD117" s="1"/>
      <c r="AWE117" s="1"/>
      <c r="AWF117" s="1"/>
      <c r="AWG117" s="1"/>
      <c r="AWH117" s="1"/>
      <c r="AWI117" s="1"/>
      <c r="AWJ117" s="1"/>
      <c r="AWK117" s="1"/>
      <c r="AWL117" s="1"/>
      <c r="AWM117" s="1"/>
      <c r="AWN117" s="1"/>
      <c r="AWO117" s="1"/>
      <c r="AWP117" s="1"/>
      <c r="AWQ117" s="1"/>
      <c r="AWR117" s="1"/>
      <c r="AWS117" s="1"/>
      <c r="AWT117" s="1"/>
      <c r="AWU117" s="1"/>
      <c r="AWV117" s="1"/>
      <c r="AWW117" s="1"/>
      <c r="AWX117" s="1"/>
      <c r="AWY117" s="1"/>
      <c r="AWZ117" s="1"/>
      <c r="AXA117" s="1"/>
      <c r="AXB117" s="1"/>
      <c r="AXC117" s="1"/>
      <c r="AXD117" s="1"/>
      <c r="AXE117" s="1"/>
      <c r="AXF117" s="1"/>
      <c r="AXG117" s="1"/>
      <c r="AXH117" s="1"/>
      <c r="AXI117" s="1"/>
      <c r="AXJ117" s="1"/>
      <c r="AXK117" s="1"/>
      <c r="AXL117" s="1"/>
      <c r="AXM117" s="1"/>
      <c r="AXN117" s="1"/>
      <c r="AXO117" s="1"/>
      <c r="AXP117" s="1"/>
      <c r="AXQ117" s="1"/>
      <c r="AXR117" s="1"/>
      <c r="AXS117" s="1"/>
      <c r="AXT117" s="1"/>
      <c r="AXU117" s="1"/>
      <c r="AXV117" s="1"/>
      <c r="AXW117" s="1"/>
      <c r="AXX117" s="1"/>
      <c r="AXY117" s="1"/>
      <c r="AXZ117" s="1"/>
      <c r="AYA117" s="1"/>
      <c r="AYB117" s="1"/>
      <c r="AYC117" s="1"/>
      <c r="AYD117" s="1"/>
      <c r="AYE117" s="1"/>
      <c r="AYF117" s="1"/>
      <c r="AYG117" s="1"/>
      <c r="AYH117" s="1"/>
      <c r="AYI117" s="1"/>
      <c r="AYJ117" s="1"/>
      <c r="AYK117" s="1"/>
      <c r="AYL117" s="1"/>
      <c r="AYM117" s="1"/>
      <c r="AYN117" s="1"/>
      <c r="AYO117" s="1"/>
      <c r="AYP117" s="1"/>
      <c r="AYQ117" s="1"/>
      <c r="AYR117" s="1"/>
      <c r="AYS117" s="1"/>
      <c r="AYT117" s="1"/>
      <c r="AYU117" s="1"/>
      <c r="AYV117" s="1"/>
      <c r="AYW117" s="1"/>
      <c r="AYX117" s="1"/>
      <c r="AYY117" s="1"/>
      <c r="AYZ117" s="1"/>
      <c r="AZA117" s="1"/>
      <c r="AZB117" s="1"/>
      <c r="AZC117" s="1"/>
      <c r="AZD117" s="1"/>
      <c r="AZE117" s="1"/>
      <c r="AZF117" s="1"/>
      <c r="AZG117" s="1"/>
      <c r="AZH117" s="1"/>
      <c r="AZI117" s="1"/>
      <c r="AZJ117" s="1"/>
      <c r="AZK117" s="1"/>
      <c r="AZL117" s="1"/>
      <c r="AZM117" s="1"/>
      <c r="AZN117" s="1"/>
      <c r="AZO117" s="1"/>
      <c r="AZP117" s="1"/>
      <c r="AZQ117" s="1"/>
      <c r="AZR117" s="1"/>
      <c r="AZS117" s="1"/>
      <c r="AZT117" s="1"/>
      <c r="AZU117" s="1"/>
      <c r="AZV117" s="1"/>
      <c r="AZW117" s="1"/>
      <c r="AZX117" s="1"/>
      <c r="AZY117" s="1"/>
      <c r="AZZ117" s="1"/>
      <c r="BAA117" s="1"/>
      <c r="BAB117" s="1"/>
      <c r="BAC117" s="1"/>
      <c r="BAD117" s="1"/>
      <c r="BAE117" s="1"/>
      <c r="BAF117" s="1"/>
      <c r="BAG117" s="1"/>
      <c r="BAH117" s="1"/>
      <c r="BAI117" s="1"/>
      <c r="BAJ117" s="1"/>
      <c r="BAK117" s="1"/>
      <c r="BAL117" s="1"/>
      <c r="BAM117" s="1"/>
      <c r="BAN117" s="1"/>
      <c r="BAO117" s="1"/>
      <c r="BAP117" s="1"/>
      <c r="BAQ117" s="1"/>
      <c r="BAR117" s="1"/>
      <c r="BAS117" s="1"/>
      <c r="BAT117" s="1"/>
      <c r="BAU117" s="1"/>
      <c r="BAV117" s="1"/>
      <c r="BAW117" s="1"/>
      <c r="BAX117" s="1"/>
      <c r="BAY117" s="1"/>
      <c r="BAZ117" s="1"/>
      <c r="BBA117" s="1"/>
      <c r="BBB117" s="1"/>
      <c r="BBC117" s="1"/>
      <c r="BBD117" s="1"/>
      <c r="BBE117" s="1"/>
      <c r="BBF117" s="1"/>
      <c r="BBG117" s="1"/>
      <c r="BBH117" s="1"/>
      <c r="BBI117" s="1"/>
      <c r="BBJ117" s="1"/>
      <c r="BBK117" s="1"/>
      <c r="BBL117" s="1"/>
      <c r="BBM117" s="1"/>
      <c r="BBN117" s="1"/>
      <c r="BBO117" s="1"/>
      <c r="BBP117" s="1"/>
      <c r="BBQ117" s="1"/>
      <c r="BBR117" s="1"/>
      <c r="BBS117" s="1"/>
      <c r="BBT117" s="1"/>
      <c r="BBU117" s="1"/>
      <c r="BBV117" s="1"/>
      <c r="BBW117" s="1"/>
      <c r="BBX117" s="1"/>
      <c r="BBY117" s="1"/>
      <c r="BBZ117" s="1"/>
      <c r="BCA117" s="1"/>
      <c r="BCB117" s="1"/>
      <c r="BCC117" s="1"/>
      <c r="BCD117" s="1"/>
      <c r="BCE117" s="1"/>
      <c r="BCF117" s="1"/>
      <c r="BCG117" s="1"/>
      <c r="BCH117" s="1"/>
      <c r="BCI117" s="1"/>
      <c r="BCJ117" s="1"/>
      <c r="BCK117" s="1"/>
      <c r="BCL117" s="1"/>
      <c r="BCM117" s="1"/>
      <c r="BCN117" s="1"/>
      <c r="BCO117" s="1"/>
      <c r="BCP117" s="1"/>
      <c r="BCQ117" s="1"/>
      <c r="BCR117" s="1"/>
      <c r="BCS117" s="1"/>
      <c r="BCT117" s="1"/>
      <c r="BCU117" s="1"/>
      <c r="BCV117" s="1"/>
      <c r="BCW117" s="1"/>
      <c r="BCX117" s="1"/>
      <c r="BCY117" s="1"/>
      <c r="BCZ117" s="1"/>
      <c r="BDA117" s="1"/>
      <c r="BDB117" s="1"/>
      <c r="BDC117" s="1"/>
      <c r="BDD117" s="1"/>
      <c r="BDE117" s="1"/>
      <c r="BDF117" s="1"/>
      <c r="BDG117" s="1"/>
      <c r="BDH117" s="1"/>
      <c r="BDI117" s="1"/>
      <c r="BDJ117" s="1"/>
      <c r="BDK117" s="1"/>
      <c r="BDL117" s="1"/>
      <c r="BDM117" s="1"/>
      <c r="BDN117" s="1"/>
      <c r="BDO117" s="1"/>
      <c r="BDP117" s="1"/>
      <c r="BDQ117" s="1"/>
      <c r="BDR117" s="1"/>
      <c r="BDS117" s="1"/>
      <c r="BDT117" s="1"/>
      <c r="BDU117" s="1"/>
      <c r="BDV117" s="1"/>
      <c r="BDW117" s="1"/>
      <c r="BDX117" s="1"/>
      <c r="BDY117" s="1"/>
      <c r="BDZ117" s="1"/>
      <c r="BEA117" s="1"/>
      <c r="BEB117" s="1"/>
      <c r="BEC117" s="1"/>
      <c r="BED117" s="1"/>
      <c r="BEE117" s="1"/>
      <c r="BEF117" s="1"/>
      <c r="BEG117" s="1"/>
      <c r="BEH117" s="1"/>
      <c r="BEI117" s="1"/>
      <c r="BEJ117" s="1"/>
      <c r="BEK117" s="1"/>
      <c r="BEL117" s="1"/>
      <c r="BEM117" s="1"/>
      <c r="BEN117" s="1"/>
      <c r="BEO117" s="1"/>
      <c r="BEP117" s="1"/>
      <c r="BEQ117" s="1"/>
      <c r="BER117" s="1"/>
      <c r="BES117" s="1"/>
      <c r="BET117" s="1"/>
      <c r="BEU117" s="1"/>
      <c r="BEV117" s="1"/>
      <c r="BEW117" s="1"/>
      <c r="BEX117" s="1"/>
      <c r="BEY117" s="1"/>
      <c r="BEZ117" s="1"/>
      <c r="BFA117" s="1"/>
      <c r="BFB117" s="1"/>
      <c r="BFC117" s="1"/>
      <c r="BFD117" s="1"/>
      <c r="BFE117" s="1"/>
      <c r="BFF117" s="1"/>
      <c r="BFG117" s="1"/>
      <c r="BFH117" s="1"/>
      <c r="BFI117" s="1"/>
      <c r="BFJ117" s="1"/>
      <c r="BFK117" s="1"/>
      <c r="BFL117" s="1"/>
      <c r="BFM117" s="1"/>
      <c r="BFN117" s="1"/>
      <c r="BFO117" s="1"/>
      <c r="BFP117" s="1"/>
      <c r="BFQ117" s="1"/>
      <c r="BFR117" s="1"/>
      <c r="BFS117" s="1"/>
      <c r="BFT117" s="1"/>
      <c r="BFU117" s="1"/>
      <c r="BFV117" s="1"/>
      <c r="BFW117" s="1"/>
      <c r="BFX117" s="1"/>
      <c r="BFY117" s="1"/>
      <c r="BFZ117" s="1"/>
      <c r="BGA117" s="1"/>
      <c r="BGB117" s="1"/>
      <c r="BGC117" s="1"/>
      <c r="BGD117" s="1"/>
      <c r="BGE117" s="1"/>
      <c r="BGF117" s="1"/>
      <c r="BGG117" s="1"/>
      <c r="BGH117" s="1"/>
      <c r="BGI117" s="1"/>
      <c r="BGJ117" s="1"/>
      <c r="BGK117" s="1"/>
      <c r="BGL117" s="1"/>
      <c r="BGM117" s="1"/>
      <c r="BGN117" s="1"/>
      <c r="BGO117" s="1"/>
      <c r="BGP117" s="1"/>
      <c r="BGQ117" s="1"/>
      <c r="BGR117" s="1"/>
      <c r="BGS117" s="1"/>
      <c r="BGT117" s="1"/>
      <c r="BGU117" s="1"/>
      <c r="BGV117" s="1"/>
      <c r="BGW117" s="1"/>
      <c r="BGX117" s="1"/>
      <c r="BGY117" s="1"/>
      <c r="BGZ117" s="1"/>
      <c r="BHA117" s="1"/>
      <c r="BHB117" s="1"/>
      <c r="BHC117" s="1"/>
      <c r="BHD117" s="1"/>
      <c r="BHE117" s="1"/>
      <c r="BHF117" s="1"/>
      <c r="BHG117" s="1"/>
      <c r="BHH117" s="1"/>
      <c r="BHI117" s="1"/>
      <c r="BHJ117" s="1"/>
      <c r="BHK117" s="1"/>
      <c r="BHL117" s="1"/>
      <c r="BHM117" s="1"/>
      <c r="BHN117" s="1"/>
      <c r="BHO117" s="1"/>
      <c r="BHP117" s="1"/>
    </row>
    <row r="118" spans="1:1584" s="4" customFormat="1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191"/>
      <c r="N118" s="55"/>
      <c r="O118" s="191"/>
      <c r="P118" s="55"/>
      <c r="Q118" s="55"/>
      <c r="R118" s="55"/>
      <c r="S118" s="19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  <c r="KE118" s="1"/>
      <c r="KF118" s="1"/>
      <c r="KG118" s="1"/>
      <c r="KH118" s="1"/>
      <c r="KI118" s="1"/>
      <c r="KJ118" s="1"/>
      <c r="KK118" s="1"/>
      <c r="KL118" s="1"/>
      <c r="KM118" s="1"/>
      <c r="KN118" s="1"/>
      <c r="KO118" s="1"/>
      <c r="KP118" s="1"/>
      <c r="KQ118" s="1"/>
      <c r="KR118" s="1"/>
      <c r="KS118" s="1"/>
      <c r="KT118" s="1"/>
      <c r="KU118" s="1"/>
      <c r="KV118" s="1"/>
      <c r="KW118" s="1"/>
      <c r="KX118" s="1"/>
      <c r="KY118" s="1"/>
      <c r="KZ118" s="1"/>
      <c r="LA118" s="1"/>
      <c r="LB118" s="1"/>
      <c r="LC118" s="1"/>
      <c r="LD118" s="1"/>
      <c r="LE118" s="1"/>
      <c r="LF118" s="1"/>
      <c r="LG118" s="1"/>
      <c r="LH118" s="1"/>
      <c r="LI118" s="1"/>
      <c r="LJ118" s="1"/>
      <c r="LK118" s="1"/>
      <c r="LL118" s="1"/>
      <c r="LM118" s="1"/>
      <c r="LN118" s="1"/>
      <c r="LO118" s="1"/>
      <c r="LP118" s="1"/>
      <c r="LQ118" s="1"/>
      <c r="LR118" s="1"/>
      <c r="LS118" s="1"/>
      <c r="LT118" s="1"/>
      <c r="LU118" s="1"/>
      <c r="LV118" s="1"/>
      <c r="LW118" s="1"/>
      <c r="LX118" s="1"/>
      <c r="LY118" s="1"/>
      <c r="LZ118" s="1"/>
      <c r="MA118" s="1"/>
      <c r="MB118" s="1"/>
      <c r="MC118" s="1"/>
      <c r="MD118" s="1"/>
      <c r="ME118" s="1"/>
      <c r="MF118" s="1"/>
      <c r="MG118" s="1"/>
      <c r="MH118" s="1"/>
      <c r="MI118" s="1"/>
      <c r="MJ118" s="1"/>
      <c r="MK118" s="1"/>
      <c r="ML118" s="1"/>
      <c r="MM118" s="1"/>
      <c r="MN118" s="1"/>
      <c r="MO118" s="1"/>
      <c r="MP118" s="1"/>
      <c r="MQ118" s="1"/>
      <c r="MR118" s="1"/>
      <c r="MS118" s="1"/>
      <c r="MT118" s="1"/>
      <c r="MU118" s="1"/>
      <c r="MV118" s="1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  <c r="QD118" s="1"/>
      <c r="QE118" s="1"/>
      <c r="QF118" s="1"/>
      <c r="QG118" s="1"/>
      <c r="QH118" s="1"/>
      <c r="QI118" s="1"/>
      <c r="QJ118" s="1"/>
      <c r="QK118" s="1"/>
      <c r="QL118" s="1"/>
      <c r="QM118" s="1"/>
      <c r="QN118" s="1"/>
      <c r="QO118" s="1"/>
      <c r="QP118" s="1"/>
      <c r="QQ118" s="1"/>
      <c r="QR118" s="1"/>
      <c r="QS118" s="1"/>
      <c r="QT118" s="1"/>
      <c r="QU118" s="1"/>
      <c r="QV118" s="1"/>
      <c r="QW118" s="1"/>
      <c r="QX118" s="1"/>
      <c r="QY118" s="1"/>
      <c r="QZ118" s="1"/>
      <c r="RA118" s="1"/>
      <c r="RB118" s="1"/>
      <c r="RC118" s="1"/>
      <c r="RD118" s="1"/>
      <c r="RE118" s="1"/>
      <c r="RF118" s="1"/>
      <c r="RG118" s="1"/>
      <c r="RH118" s="1"/>
      <c r="RI118" s="1"/>
      <c r="RJ118" s="1"/>
      <c r="RK118" s="1"/>
      <c r="RL118" s="1"/>
      <c r="RM118" s="1"/>
      <c r="RN118" s="1"/>
      <c r="RO118" s="1"/>
      <c r="RP118" s="1"/>
      <c r="RQ118" s="1"/>
      <c r="RR118" s="1"/>
      <c r="RS118" s="1"/>
      <c r="RT118" s="1"/>
      <c r="RU118" s="1"/>
      <c r="RV118" s="1"/>
      <c r="RW118" s="1"/>
      <c r="RX118" s="1"/>
      <c r="RY118" s="1"/>
      <c r="RZ118" s="1"/>
      <c r="SA118" s="1"/>
      <c r="SB118" s="1"/>
      <c r="SC118" s="1"/>
      <c r="SD118" s="1"/>
      <c r="SE118" s="1"/>
      <c r="SF118" s="1"/>
      <c r="SG118" s="1"/>
      <c r="SH118" s="1"/>
      <c r="SI118" s="1"/>
      <c r="SJ118" s="1"/>
      <c r="SK118" s="1"/>
      <c r="SL118" s="1"/>
      <c r="SM118" s="1"/>
      <c r="SN118" s="1"/>
      <c r="SO118" s="1"/>
      <c r="SP118" s="1"/>
      <c r="SQ118" s="1"/>
      <c r="SR118" s="1"/>
      <c r="SS118" s="1"/>
      <c r="ST118" s="1"/>
      <c r="SU118" s="1"/>
      <c r="SV118" s="1"/>
      <c r="SW118" s="1"/>
      <c r="SX118" s="1"/>
      <c r="SY118" s="1"/>
      <c r="SZ118" s="1"/>
      <c r="TA118" s="1"/>
      <c r="TB118" s="1"/>
      <c r="TC118" s="1"/>
      <c r="TD118" s="1"/>
      <c r="TE118" s="1"/>
      <c r="TF118" s="1"/>
      <c r="TG118" s="1"/>
      <c r="TH118" s="1"/>
      <c r="TI118" s="1"/>
      <c r="TJ118" s="1"/>
      <c r="TK118" s="1"/>
      <c r="TL118" s="1"/>
      <c r="TM118" s="1"/>
      <c r="TN118" s="1"/>
      <c r="TO118" s="1"/>
      <c r="TP118" s="1"/>
      <c r="TQ118" s="1"/>
      <c r="TR118" s="1"/>
      <c r="TS118" s="1"/>
      <c r="TT118" s="1"/>
      <c r="TU118" s="1"/>
      <c r="TV118" s="1"/>
      <c r="TW118" s="1"/>
      <c r="TX118" s="1"/>
      <c r="TY118" s="1"/>
      <c r="TZ118" s="1"/>
      <c r="UA118" s="1"/>
      <c r="UB118" s="1"/>
      <c r="UC118" s="1"/>
      <c r="UD118" s="1"/>
      <c r="UE118" s="1"/>
      <c r="UF118" s="1"/>
      <c r="UG118" s="1"/>
      <c r="UH118" s="1"/>
      <c r="UI118" s="1"/>
      <c r="UJ118" s="1"/>
      <c r="UK118" s="1"/>
      <c r="UL118" s="1"/>
      <c r="UM118" s="1"/>
      <c r="UN118" s="1"/>
      <c r="UO118" s="1"/>
      <c r="UP118" s="1"/>
      <c r="UQ118" s="1"/>
      <c r="UR118" s="1"/>
      <c r="US118" s="1"/>
      <c r="UT118" s="1"/>
      <c r="UU118" s="1"/>
      <c r="UV118" s="1"/>
      <c r="UW118" s="1"/>
      <c r="UX118" s="1"/>
      <c r="UY118" s="1"/>
      <c r="UZ118" s="1"/>
      <c r="VA118" s="1"/>
      <c r="VB118" s="1"/>
      <c r="VC118" s="1"/>
      <c r="VD118" s="1"/>
      <c r="VE118" s="1"/>
      <c r="VF118" s="1"/>
      <c r="VG118" s="1"/>
      <c r="VH118" s="1"/>
      <c r="VI118" s="1"/>
      <c r="VJ118" s="1"/>
      <c r="VK118" s="1"/>
      <c r="VL118" s="1"/>
      <c r="VM118" s="1"/>
      <c r="VN118" s="1"/>
      <c r="VO118" s="1"/>
      <c r="VP118" s="1"/>
      <c r="VQ118" s="1"/>
      <c r="VR118" s="1"/>
      <c r="VS118" s="1"/>
      <c r="VT118" s="1"/>
      <c r="VU118" s="1"/>
      <c r="VV118" s="1"/>
      <c r="VW118" s="1"/>
      <c r="VX118" s="1"/>
      <c r="VY118" s="1"/>
      <c r="VZ118" s="1"/>
      <c r="WA118" s="1"/>
      <c r="WB118" s="1"/>
      <c r="WC118" s="1"/>
      <c r="WD118" s="1"/>
      <c r="WE118" s="1"/>
      <c r="WF118" s="1"/>
      <c r="WG118" s="1"/>
      <c r="WH118" s="1"/>
      <c r="WI118" s="1"/>
      <c r="WJ118" s="1"/>
      <c r="WK118" s="1"/>
      <c r="WL118" s="1"/>
      <c r="WM118" s="1"/>
      <c r="WN118" s="1"/>
      <c r="WO118" s="1"/>
      <c r="WP118" s="1"/>
      <c r="WQ118" s="1"/>
      <c r="WR118" s="1"/>
      <c r="WS118" s="1"/>
      <c r="WT118" s="1"/>
      <c r="WU118" s="1"/>
      <c r="WV118" s="1"/>
      <c r="WW118" s="1"/>
      <c r="WX118" s="1"/>
      <c r="WY118" s="1"/>
      <c r="WZ118" s="1"/>
      <c r="XA118" s="1"/>
      <c r="XB118" s="1"/>
      <c r="XC118" s="1"/>
      <c r="XD118" s="1"/>
      <c r="XE118" s="1"/>
      <c r="XF118" s="1"/>
      <c r="XG118" s="1"/>
      <c r="XH118" s="1"/>
      <c r="XI118" s="1"/>
      <c r="XJ118" s="1"/>
      <c r="XK118" s="1"/>
      <c r="XL118" s="1"/>
      <c r="XM118" s="1"/>
      <c r="XN118" s="1"/>
      <c r="XO118" s="1"/>
      <c r="XP118" s="1"/>
      <c r="XQ118" s="1"/>
      <c r="XR118" s="1"/>
      <c r="XS118" s="1"/>
      <c r="XT118" s="1"/>
      <c r="XU118" s="1"/>
      <c r="XV118" s="1"/>
      <c r="XW118" s="1"/>
      <c r="XX118" s="1"/>
      <c r="XY118" s="1"/>
      <c r="XZ118" s="1"/>
      <c r="YA118" s="1"/>
      <c r="YB118" s="1"/>
      <c r="YC118" s="1"/>
      <c r="YD118" s="1"/>
      <c r="YE118" s="1"/>
      <c r="YF118" s="1"/>
      <c r="YG118" s="1"/>
      <c r="YH118" s="1"/>
      <c r="YI118" s="1"/>
      <c r="YJ118" s="1"/>
      <c r="YK118" s="1"/>
      <c r="YL118" s="1"/>
      <c r="YM118" s="1"/>
      <c r="YN118" s="1"/>
      <c r="YO118" s="1"/>
      <c r="YP118" s="1"/>
      <c r="YQ118" s="1"/>
      <c r="YR118" s="1"/>
      <c r="YS118" s="1"/>
      <c r="YT118" s="1"/>
      <c r="YU118" s="1"/>
      <c r="YV118" s="1"/>
      <c r="YW118" s="1"/>
      <c r="YX118" s="1"/>
      <c r="YY118" s="1"/>
      <c r="YZ118" s="1"/>
      <c r="ZA118" s="1"/>
      <c r="ZB118" s="1"/>
      <c r="ZC118" s="1"/>
      <c r="ZD118" s="1"/>
      <c r="ZE118" s="1"/>
      <c r="ZF118" s="1"/>
      <c r="ZG118" s="1"/>
      <c r="ZH118" s="1"/>
      <c r="ZI118" s="1"/>
      <c r="ZJ118" s="1"/>
      <c r="ZK118" s="1"/>
      <c r="ZL118" s="1"/>
      <c r="ZM118" s="1"/>
      <c r="ZN118" s="1"/>
      <c r="ZO118" s="1"/>
      <c r="ZP118" s="1"/>
      <c r="ZQ118" s="1"/>
      <c r="ZR118" s="1"/>
      <c r="ZS118" s="1"/>
      <c r="ZT118" s="1"/>
      <c r="ZU118" s="1"/>
      <c r="ZV118" s="1"/>
      <c r="ZW118" s="1"/>
      <c r="ZX118" s="1"/>
      <c r="ZY118" s="1"/>
      <c r="ZZ118" s="1"/>
      <c r="AAA118" s="1"/>
      <c r="AAB118" s="1"/>
      <c r="AAC118" s="1"/>
      <c r="AAD118" s="1"/>
      <c r="AAE118" s="1"/>
      <c r="AAF118" s="1"/>
      <c r="AAG118" s="1"/>
      <c r="AAH118" s="1"/>
      <c r="AAI118" s="1"/>
      <c r="AAJ118" s="1"/>
      <c r="AAK118" s="1"/>
      <c r="AAL118" s="1"/>
      <c r="AAM118" s="1"/>
      <c r="AAN118" s="1"/>
      <c r="AAO118" s="1"/>
      <c r="AAP118" s="1"/>
      <c r="AAQ118" s="1"/>
      <c r="AAR118" s="1"/>
      <c r="AAS118" s="1"/>
      <c r="AAT118" s="1"/>
      <c r="AAU118" s="1"/>
      <c r="AAV118" s="1"/>
      <c r="AAW118" s="1"/>
      <c r="AAX118" s="1"/>
      <c r="AAY118" s="1"/>
      <c r="AAZ118" s="1"/>
      <c r="ABA118" s="1"/>
      <c r="ABB118" s="1"/>
      <c r="ABC118" s="1"/>
      <c r="ABD118" s="1"/>
      <c r="ABE118" s="1"/>
      <c r="ABF118" s="1"/>
      <c r="ABG118" s="1"/>
      <c r="ABH118" s="1"/>
      <c r="ABI118" s="1"/>
      <c r="ABJ118" s="1"/>
      <c r="ABK118" s="1"/>
      <c r="ABL118" s="1"/>
      <c r="ABM118" s="1"/>
      <c r="ABN118" s="1"/>
      <c r="ABO118" s="1"/>
      <c r="ABP118" s="1"/>
      <c r="ABQ118" s="1"/>
      <c r="ABR118" s="1"/>
      <c r="ABS118" s="1"/>
      <c r="ABT118" s="1"/>
      <c r="ABU118" s="1"/>
      <c r="ABV118" s="1"/>
      <c r="ABW118" s="1"/>
      <c r="ABX118" s="1"/>
      <c r="ABY118" s="1"/>
      <c r="ABZ118" s="1"/>
      <c r="ACA118" s="1"/>
      <c r="ACB118" s="1"/>
      <c r="ACC118" s="1"/>
      <c r="ACD118" s="1"/>
      <c r="ACE118" s="1"/>
      <c r="ACF118" s="1"/>
      <c r="ACG118" s="1"/>
      <c r="ACH118" s="1"/>
      <c r="ACI118" s="1"/>
      <c r="ACJ118" s="1"/>
      <c r="ACK118" s="1"/>
      <c r="ACL118" s="1"/>
      <c r="ACM118" s="1"/>
      <c r="ACN118" s="1"/>
      <c r="ACO118" s="1"/>
      <c r="ACP118" s="1"/>
      <c r="ACQ118" s="1"/>
      <c r="ACR118" s="1"/>
      <c r="ACS118" s="1"/>
      <c r="ACT118" s="1"/>
      <c r="ACU118" s="1"/>
      <c r="ACV118" s="1"/>
      <c r="ACW118" s="1"/>
      <c r="ACX118" s="1"/>
      <c r="ACY118" s="1"/>
      <c r="ACZ118" s="1"/>
      <c r="ADA118" s="1"/>
      <c r="ADB118" s="1"/>
      <c r="ADC118" s="1"/>
      <c r="ADD118" s="1"/>
      <c r="ADE118" s="1"/>
      <c r="ADF118" s="1"/>
      <c r="ADG118" s="1"/>
      <c r="ADH118" s="1"/>
      <c r="ADI118" s="1"/>
      <c r="ADJ118" s="1"/>
      <c r="ADK118" s="1"/>
      <c r="ADL118" s="1"/>
      <c r="ADM118" s="1"/>
      <c r="ADN118" s="1"/>
      <c r="ADO118" s="1"/>
      <c r="ADP118" s="1"/>
      <c r="ADQ118" s="1"/>
      <c r="ADR118" s="1"/>
      <c r="ADS118" s="1"/>
      <c r="ADT118" s="1"/>
      <c r="ADU118" s="1"/>
      <c r="ADV118" s="1"/>
      <c r="ADW118" s="1"/>
      <c r="ADX118" s="1"/>
      <c r="ADY118" s="1"/>
      <c r="ADZ118" s="1"/>
      <c r="AEA118" s="1"/>
      <c r="AEB118" s="1"/>
      <c r="AEC118" s="1"/>
      <c r="AED118" s="1"/>
      <c r="AEE118" s="1"/>
      <c r="AEF118" s="1"/>
      <c r="AEG118" s="1"/>
      <c r="AEH118" s="1"/>
      <c r="AEI118" s="1"/>
      <c r="AEJ118" s="1"/>
      <c r="AEK118" s="1"/>
      <c r="AEL118" s="1"/>
      <c r="AEM118" s="1"/>
      <c r="AEN118" s="1"/>
      <c r="AEO118" s="1"/>
      <c r="AEP118" s="1"/>
      <c r="AEQ118" s="1"/>
      <c r="AER118" s="1"/>
      <c r="AES118" s="1"/>
      <c r="AET118" s="1"/>
      <c r="AEU118" s="1"/>
      <c r="AEV118" s="1"/>
      <c r="AEW118" s="1"/>
      <c r="AEX118" s="1"/>
      <c r="AEY118" s="1"/>
      <c r="AEZ118" s="1"/>
      <c r="AFA118" s="1"/>
      <c r="AFB118" s="1"/>
      <c r="AFC118" s="1"/>
      <c r="AFD118" s="1"/>
      <c r="AFE118" s="1"/>
      <c r="AFF118" s="1"/>
      <c r="AFG118" s="1"/>
      <c r="AFH118" s="1"/>
      <c r="AFI118" s="1"/>
      <c r="AFJ118" s="1"/>
      <c r="AFK118" s="1"/>
      <c r="AFL118" s="1"/>
      <c r="AFM118" s="1"/>
      <c r="AFN118" s="1"/>
      <c r="AFO118" s="1"/>
      <c r="AFP118" s="1"/>
      <c r="AFQ118" s="1"/>
      <c r="AFR118" s="1"/>
      <c r="AFS118" s="1"/>
      <c r="AFT118" s="1"/>
      <c r="AFU118" s="1"/>
      <c r="AFV118" s="1"/>
      <c r="AFW118" s="1"/>
      <c r="AFX118" s="1"/>
      <c r="AFY118" s="1"/>
      <c r="AFZ118" s="1"/>
      <c r="AGA118" s="1"/>
      <c r="AGB118" s="1"/>
      <c r="AGC118" s="1"/>
      <c r="AGD118" s="1"/>
      <c r="AGE118" s="1"/>
      <c r="AGF118" s="1"/>
      <c r="AGG118" s="1"/>
      <c r="AGH118" s="1"/>
      <c r="AGI118" s="1"/>
      <c r="AGJ118" s="1"/>
      <c r="AGK118" s="1"/>
      <c r="AGL118" s="1"/>
      <c r="AGM118" s="1"/>
      <c r="AGN118" s="1"/>
      <c r="AGO118" s="1"/>
      <c r="AGP118" s="1"/>
      <c r="AGQ118" s="1"/>
      <c r="AGR118" s="1"/>
      <c r="AGS118" s="1"/>
      <c r="AGT118" s="1"/>
      <c r="AGU118" s="1"/>
      <c r="AGV118" s="1"/>
      <c r="AGW118" s="1"/>
      <c r="AGX118" s="1"/>
      <c r="AGY118" s="1"/>
      <c r="AGZ118" s="1"/>
      <c r="AHA118" s="1"/>
      <c r="AHB118" s="1"/>
      <c r="AHC118" s="1"/>
      <c r="AHD118" s="1"/>
      <c r="AHE118" s="1"/>
      <c r="AHF118" s="1"/>
      <c r="AHG118" s="1"/>
      <c r="AHH118" s="1"/>
      <c r="AHI118" s="1"/>
      <c r="AHJ118" s="1"/>
      <c r="AHK118" s="1"/>
      <c r="AHL118" s="1"/>
      <c r="AHM118" s="1"/>
      <c r="AHN118" s="1"/>
      <c r="AHO118" s="1"/>
      <c r="AHP118" s="1"/>
      <c r="AHQ118" s="1"/>
      <c r="AHR118" s="1"/>
      <c r="AHS118" s="1"/>
      <c r="AHT118" s="1"/>
      <c r="AHU118" s="1"/>
      <c r="AHV118" s="1"/>
      <c r="AHW118" s="1"/>
      <c r="AHX118" s="1"/>
      <c r="AHY118" s="1"/>
      <c r="AHZ118" s="1"/>
      <c r="AIA118" s="1"/>
      <c r="AIB118" s="1"/>
      <c r="AIC118" s="1"/>
      <c r="AID118" s="1"/>
      <c r="AIE118" s="1"/>
      <c r="AIF118" s="1"/>
      <c r="AIG118" s="1"/>
      <c r="AIH118" s="1"/>
      <c r="AII118" s="1"/>
      <c r="AIJ118" s="1"/>
      <c r="AIK118" s="1"/>
      <c r="AIL118" s="1"/>
      <c r="AIM118" s="1"/>
      <c r="AIN118" s="1"/>
      <c r="AIO118" s="1"/>
      <c r="AIP118" s="1"/>
      <c r="AIQ118" s="1"/>
      <c r="AIR118" s="1"/>
      <c r="AIS118" s="1"/>
      <c r="AIT118" s="1"/>
      <c r="AIU118" s="1"/>
      <c r="AIV118" s="1"/>
      <c r="AIW118" s="1"/>
      <c r="AIX118" s="1"/>
      <c r="AIY118" s="1"/>
      <c r="AIZ118" s="1"/>
      <c r="AJA118" s="1"/>
      <c r="AJB118" s="1"/>
      <c r="AJC118" s="1"/>
      <c r="AJD118" s="1"/>
      <c r="AJE118" s="1"/>
      <c r="AJF118" s="1"/>
      <c r="AJG118" s="1"/>
      <c r="AJH118" s="1"/>
      <c r="AJI118" s="1"/>
      <c r="AJJ118" s="1"/>
      <c r="AJK118" s="1"/>
      <c r="AJL118" s="1"/>
      <c r="AJM118" s="1"/>
      <c r="AJN118" s="1"/>
      <c r="AJO118" s="1"/>
      <c r="AJP118" s="1"/>
      <c r="AJQ118" s="1"/>
      <c r="AJR118" s="1"/>
      <c r="AJS118" s="1"/>
      <c r="AJT118" s="1"/>
      <c r="AJU118" s="1"/>
      <c r="AJV118" s="1"/>
      <c r="AJW118" s="1"/>
      <c r="AJX118" s="1"/>
      <c r="AJY118" s="1"/>
      <c r="AJZ118" s="1"/>
      <c r="AKA118" s="1"/>
      <c r="AKB118" s="1"/>
      <c r="AKC118" s="1"/>
      <c r="AKD118" s="1"/>
      <c r="AKE118" s="1"/>
      <c r="AKF118" s="1"/>
      <c r="AKG118" s="1"/>
      <c r="AKH118" s="1"/>
      <c r="AKI118" s="1"/>
      <c r="AKJ118" s="1"/>
      <c r="AKK118" s="1"/>
      <c r="AKL118" s="1"/>
      <c r="AKM118" s="1"/>
      <c r="AKN118" s="1"/>
      <c r="AKO118" s="1"/>
      <c r="AKP118" s="1"/>
      <c r="AKQ118" s="1"/>
      <c r="AKR118" s="1"/>
      <c r="AKS118" s="1"/>
      <c r="AKT118" s="1"/>
      <c r="AKU118" s="1"/>
      <c r="AKV118" s="1"/>
      <c r="AKW118" s="1"/>
      <c r="AKX118" s="1"/>
      <c r="AKY118" s="1"/>
      <c r="AKZ118" s="1"/>
      <c r="ALA118" s="1"/>
      <c r="ALB118" s="1"/>
      <c r="ALC118" s="1"/>
      <c r="ALD118" s="1"/>
      <c r="ALE118" s="1"/>
      <c r="ALF118" s="1"/>
      <c r="ALG118" s="1"/>
      <c r="ALH118" s="1"/>
      <c r="ALI118" s="1"/>
      <c r="ALJ118" s="1"/>
      <c r="ALK118" s="1"/>
      <c r="ALL118" s="1"/>
      <c r="ALM118" s="1"/>
      <c r="ALN118" s="1"/>
      <c r="ALO118" s="1"/>
      <c r="ALP118" s="1"/>
      <c r="ALQ118" s="1"/>
      <c r="ALR118" s="1"/>
      <c r="ALS118" s="1"/>
      <c r="ALT118" s="1"/>
      <c r="ALU118" s="1"/>
      <c r="ALV118" s="1"/>
      <c r="ALW118" s="1"/>
      <c r="ALX118" s="1"/>
      <c r="ALY118" s="1"/>
      <c r="ALZ118" s="1"/>
      <c r="AMA118" s="1"/>
      <c r="AMB118" s="1"/>
      <c r="AMC118" s="1"/>
      <c r="AMD118" s="1"/>
      <c r="AME118" s="1"/>
      <c r="AMF118" s="1"/>
      <c r="AMG118" s="1"/>
      <c r="AMH118" s="1"/>
      <c r="AMI118" s="1"/>
      <c r="AMJ118" s="1"/>
      <c r="AMK118" s="1"/>
      <c r="AML118" s="1"/>
      <c r="AMM118" s="1"/>
      <c r="AMN118" s="1"/>
      <c r="AMO118" s="1"/>
      <c r="AMP118" s="1"/>
      <c r="AMQ118" s="1"/>
      <c r="AMR118" s="1"/>
      <c r="AMS118" s="1"/>
      <c r="AMT118" s="1"/>
      <c r="AMU118" s="1"/>
      <c r="AMV118" s="1"/>
      <c r="AMW118" s="1"/>
      <c r="AMX118" s="1"/>
      <c r="AMY118" s="1"/>
      <c r="AMZ118" s="1"/>
      <c r="ANA118" s="1"/>
      <c r="ANB118" s="1"/>
      <c r="ANC118" s="1"/>
      <c r="AND118" s="1"/>
      <c r="ANE118" s="1"/>
      <c r="ANF118" s="1"/>
      <c r="ANG118" s="1"/>
      <c r="ANH118" s="1"/>
      <c r="ANI118" s="1"/>
      <c r="ANJ118" s="1"/>
      <c r="ANK118" s="1"/>
      <c r="ANL118" s="1"/>
      <c r="ANM118" s="1"/>
      <c r="ANN118" s="1"/>
      <c r="ANO118" s="1"/>
      <c r="ANP118" s="1"/>
      <c r="ANQ118" s="1"/>
      <c r="ANR118" s="1"/>
      <c r="ANS118" s="1"/>
      <c r="ANT118" s="1"/>
      <c r="ANU118" s="1"/>
      <c r="ANV118" s="1"/>
      <c r="ANW118" s="1"/>
      <c r="ANX118" s="1"/>
      <c r="ANY118" s="1"/>
      <c r="ANZ118" s="1"/>
      <c r="AOA118" s="1"/>
      <c r="AOB118" s="1"/>
      <c r="AOC118" s="1"/>
      <c r="AOD118" s="1"/>
      <c r="AOE118" s="1"/>
      <c r="AOF118" s="1"/>
      <c r="AOG118" s="1"/>
      <c r="AOH118" s="1"/>
      <c r="AOI118" s="1"/>
      <c r="AOJ118" s="1"/>
      <c r="AOK118" s="1"/>
      <c r="AOL118" s="1"/>
      <c r="AOM118" s="1"/>
      <c r="AON118" s="1"/>
      <c r="AOO118" s="1"/>
      <c r="AOP118" s="1"/>
      <c r="AOQ118" s="1"/>
      <c r="AOR118" s="1"/>
      <c r="AOS118" s="1"/>
      <c r="AOT118" s="1"/>
      <c r="AOU118" s="1"/>
      <c r="AOV118" s="1"/>
      <c r="AOW118" s="1"/>
      <c r="AOX118" s="1"/>
      <c r="AOY118" s="1"/>
      <c r="AOZ118" s="1"/>
      <c r="APA118" s="1"/>
      <c r="APB118" s="1"/>
      <c r="APC118" s="1"/>
      <c r="APD118" s="1"/>
      <c r="APE118" s="1"/>
      <c r="APF118" s="1"/>
      <c r="APG118" s="1"/>
      <c r="APH118" s="1"/>
      <c r="API118" s="1"/>
      <c r="APJ118" s="1"/>
      <c r="APK118" s="1"/>
      <c r="APL118" s="1"/>
      <c r="APM118" s="1"/>
      <c r="APN118" s="1"/>
      <c r="APO118" s="1"/>
      <c r="APP118" s="1"/>
      <c r="APQ118" s="1"/>
      <c r="APR118" s="1"/>
      <c r="APS118" s="1"/>
      <c r="APT118" s="1"/>
      <c r="APU118" s="1"/>
      <c r="APV118" s="1"/>
      <c r="APW118" s="1"/>
      <c r="APX118" s="1"/>
      <c r="APY118" s="1"/>
      <c r="APZ118" s="1"/>
      <c r="AQA118" s="1"/>
      <c r="AQB118" s="1"/>
      <c r="AQC118" s="1"/>
      <c r="AQD118" s="1"/>
      <c r="AQE118" s="1"/>
      <c r="AQF118" s="1"/>
      <c r="AQG118" s="1"/>
      <c r="AQH118" s="1"/>
      <c r="AQI118" s="1"/>
      <c r="AQJ118" s="1"/>
      <c r="AQK118" s="1"/>
      <c r="AQL118" s="1"/>
      <c r="AQM118" s="1"/>
      <c r="AQN118" s="1"/>
      <c r="AQO118" s="1"/>
      <c r="AQP118" s="1"/>
      <c r="AQQ118" s="1"/>
      <c r="AQR118" s="1"/>
      <c r="AQS118" s="1"/>
      <c r="AQT118" s="1"/>
      <c r="AQU118" s="1"/>
      <c r="AQV118" s="1"/>
      <c r="AQW118" s="1"/>
      <c r="AQX118" s="1"/>
      <c r="AQY118" s="1"/>
      <c r="AQZ118" s="1"/>
      <c r="ARA118" s="1"/>
      <c r="ARB118" s="1"/>
      <c r="ARC118" s="1"/>
      <c r="ARD118" s="1"/>
      <c r="ARE118" s="1"/>
      <c r="ARF118" s="1"/>
      <c r="ARG118" s="1"/>
      <c r="ARH118" s="1"/>
      <c r="ARI118" s="1"/>
      <c r="ARJ118" s="1"/>
      <c r="ARK118" s="1"/>
      <c r="ARL118" s="1"/>
      <c r="ARM118" s="1"/>
      <c r="ARN118" s="1"/>
      <c r="ARO118" s="1"/>
      <c r="ARP118" s="1"/>
      <c r="ARQ118" s="1"/>
      <c r="ARR118" s="1"/>
      <c r="ARS118" s="1"/>
      <c r="ART118" s="1"/>
      <c r="ARU118" s="1"/>
      <c r="ARV118" s="1"/>
      <c r="ARW118" s="1"/>
      <c r="ARX118" s="1"/>
      <c r="ARY118" s="1"/>
      <c r="ARZ118" s="1"/>
      <c r="ASA118" s="1"/>
      <c r="ASB118" s="1"/>
      <c r="ASC118" s="1"/>
      <c r="ASD118" s="1"/>
      <c r="ASE118" s="1"/>
      <c r="ASF118" s="1"/>
      <c r="ASG118" s="1"/>
      <c r="ASH118" s="1"/>
      <c r="ASI118" s="1"/>
      <c r="ASJ118" s="1"/>
      <c r="ASK118" s="1"/>
      <c r="ASL118" s="1"/>
      <c r="ASM118" s="1"/>
      <c r="ASN118" s="1"/>
      <c r="ASO118" s="1"/>
      <c r="ASP118" s="1"/>
      <c r="ASQ118" s="1"/>
      <c r="ASR118" s="1"/>
      <c r="ASS118" s="1"/>
      <c r="AST118" s="1"/>
      <c r="ASU118" s="1"/>
      <c r="ASV118" s="1"/>
      <c r="ASW118" s="1"/>
      <c r="ASX118" s="1"/>
      <c r="ASY118" s="1"/>
      <c r="ASZ118" s="1"/>
      <c r="ATA118" s="1"/>
      <c r="ATB118" s="1"/>
      <c r="ATC118" s="1"/>
      <c r="ATD118" s="1"/>
      <c r="ATE118" s="1"/>
      <c r="ATF118" s="1"/>
      <c r="ATG118" s="1"/>
      <c r="ATH118" s="1"/>
      <c r="ATI118" s="1"/>
      <c r="ATJ118" s="1"/>
      <c r="ATK118" s="1"/>
      <c r="ATL118" s="1"/>
      <c r="ATM118" s="1"/>
      <c r="ATN118" s="1"/>
      <c r="ATO118" s="1"/>
      <c r="ATP118" s="1"/>
      <c r="ATQ118" s="1"/>
      <c r="ATR118" s="1"/>
      <c r="ATS118" s="1"/>
      <c r="ATT118" s="1"/>
      <c r="ATU118" s="1"/>
      <c r="ATV118" s="1"/>
      <c r="ATW118" s="1"/>
      <c r="ATX118" s="1"/>
      <c r="ATY118" s="1"/>
      <c r="ATZ118" s="1"/>
      <c r="AUA118" s="1"/>
      <c r="AUB118" s="1"/>
      <c r="AUC118" s="1"/>
      <c r="AUD118" s="1"/>
      <c r="AUE118" s="1"/>
      <c r="AUF118" s="1"/>
      <c r="AUG118" s="1"/>
      <c r="AUH118" s="1"/>
      <c r="AUI118" s="1"/>
      <c r="AUJ118" s="1"/>
      <c r="AUK118" s="1"/>
      <c r="AUL118" s="1"/>
      <c r="AUM118" s="1"/>
      <c r="AUN118" s="1"/>
      <c r="AUO118" s="1"/>
      <c r="AUP118" s="1"/>
      <c r="AUQ118" s="1"/>
      <c r="AUR118" s="1"/>
      <c r="AUS118" s="1"/>
      <c r="AUT118" s="1"/>
      <c r="AUU118" s="1"/>
      <c r="AUV118" s="1"/>
      <c r="AUW118" s="1"/>
      <c r="AUX118" s="1"/>
      <c r="AUY118" s="1"/>
      <c r="AUZ118" s="1"/>
      <c r="AVA118" s="1"/>
      <c r="AVB118" s="1"/>
      <c r="AVC118" s="1"/>
      <c r="AVD118" s="1"/>
      <c r="AVE118" s="1"/>
      <c r="AVF118" s="1"/>
      <c r="AVG118" s="1"/>
      <c r="AVH118" s="1"/>
      <c r="AVI118" s="1"/>
      <c r="AVJ118" s="1"/>
      <c r="AVK118" s="1"/>
      <c r="AVL118" s="1"/>
      <c r="AVM118" s="1"/>
      <c r="AVN118" s="1"/>
      <c r="AVO118" s="1"/>
      <c r="AVP118" s="1"/>
      <c r="AVQ118" s="1"/>
      <c r="AVR118" s="1"/>
      <c r="AVS118" s="1"/>
      <c r="AVT118" s="1"/>
      <c r="AVU118" s="1"/>
      <c r="AVV118" s="1"/>
      <c r="AVW118" s="1"/>
      <c r="AVX118" s="1"/>
      <c r="AVY118" s="1"/>
      <c r="AVZ118" s="1"/>
      <c r="AWA118" s="1"/>
      <c r="AWB118" s="1"/>
      <c r="AWC118" s="1"/>
      <c r="AWD118" s="1"/>
      <c r="AWE118" s="1"/>
      <c r="AWF118" s="1"/>
      <c r="AWG118" s="1"/>
      <c r="AWH118" s="1"/>
      <c r="AWI118" s="1"/>
      <c r="AWJ118" s="1"/>
      <c r="AWK118" s="1"/>
      <c r="AWL118" s="1"/>
      <c r="AWM118" s="1"/>
      <c r="AWN118" s="1"/>
      <c r="AWO118" s="1"/>
      <c r="AWP118" s="1"/>
      <c r="AWQ118" s="1"/>
      <c r="AWR118" s="1"/>
      <c r="AWS118" s="1"/>
      <c r="AWT118" s="1"/>
      <c r="AWU118" s="1"/>
      <c r="AWV118" s="1"/>
      <c r="AWW118" s="1"/>
      <c r="AWX118" s="1"/>
      <c r="AWY118" s="1"/>
      <c r="AWZ118" s="1"/>
      <c r="AXA118" s="1"/>
      <c r="AXB118" s="1"/>
      <c r="AXC118" s="1"/>
      <c r="AXD118" s="1"/>
      <c r="AXE118" s="1"/>
      <c r="AXF118" s="1"/>
      <c r="AXG118" s="1"/>
      <c r="AXH118" s="1"/>
      <c r="AXI118" s="1"/>
      <c r="AXJ118" s="1"/>
      <c r="AXK118" s="1"/>
      <c r="AXL118" s="1"/>
      <c r="AXM118" s="1"/>
      <c r="AXN118" s="1"/>
      <c r="AXO118" s="1"/>
      <c r="AXP118" s="1"/>
      <c r="AXQ118" s="1"/>
      <c r="AXR118" s="1"/>
      <c r="AXS118" s="1"/>
      <c r="AXT118" s="1"/>
      <c r="AXU118" s="1"/>
      <c r="AXV118" s="1"/>
      <c r="AXW118" s="1"/>
      <c r="AXX118" s="1"/>
      <c r="AXY118" s="1"/>
      <c r="AXZ118" s="1"/>
      <c r="AYA118" s="1"/>
      <c r="AYB118" s="1"/>
      <c r="AYC118" s="1"/>
      <c r="AYD118" s="1"/>
      <c r="AYE118" s="1"/>
      <c r="AYF118" s="1"/>
      <c r="AYG118" s="1"/>
      <c r="AYH118" s="1"/>
      <c r="AYI118" s="1"/>
      <c r="AYJ118" s="1"/>
      <c r="AYK118" s="1"/>
      <c r="AYL118" s="1"/>
      <c r="AYM118" s="1"/>
      <c r="AYN118" s="1"/>
      <c r="AYO118" s="1"/>
      <c r="AYP118" s="1"/>
      <c r="AYQ118" s="1"/>
      <c r="AYR118" s="1"/>
      <c r="AYS118" s="1"/>
      <c r="AYT118" s="1"/>
      <c r="AYU118" s="1"/>
      <c r="AYV118" s="1"/>
      <c r="AYW118" s="1"/>
      <c r="AYX118" s="1"/>
      <c r="AYY118" s="1"/>
      <c r="AYZ118" s="1"/>
      <c r="AZA118" s="1"/>
      <c r="AZB118" s="1"/>
      <c r="AZC118" s="1"/>
      <c r="AZD118" s="1"/>
      <c r="AZE118" s="1"/>
      <c r="AZF118" s="1"/>
      <c r="AZG118" s="1"/>
      <c r="AZH118" s="1"/>
      <c r="AZI118" s="1"/>
      <c r="AZJ118" s="1"/>
      <c r="AZK118" s="1"/>
      <c r="AZL118" s="1"/>
      <c r="AZM118" s="1"/>
      <c r="AZN118" s="1"/>
      <c r="AZO118" s="1"/>
      <c r="AZP118" s="1"/>
      <c r="AZQ118" s="1"/>
      <c r="AZR118" s="1"/>
      <c r="AZS118" s="1"/>
      <c r="AZT118" s="1"/>
      <c r="AZU118" s="1"/>
      <c r="AZV118" s="1"/>
      <c r="AZW118" s="1"/>
      <c r="AZX118" s="1"/>
      <c r="AZY118" s="1"/>
      <c r="AZZ118" s="1"/>
      <c r="BAA118" s="1"/>
      <c r="BAB118" s="1"/>
      <c r="BAC118" s="1"/>
      <c r="BAD118" s="1"/>
      <c r="BAE118" s="1"/>
      <c r="BAF118" s="1"/>
      <c r="BAG118" s="1"/>
      <c r="BAH118" s="1"/>
      <c r="BAI118" s="1"/>
      <c r="BAJ118" s="1"/>
      <c r="BAK118" s="1"/>
      <c r="BAL118" s="1"/>
      <c r="BAM118" s="1"/>
      <c r="BAN118" s="1"/>
      <c r="BAO118" s="1"/>
      <c r="BAP118" s="1"/>
      <c r="BAQ118" s="1"/>
      <c r="BAR118" s="1"/>
      <c r="BAS118" s="1"/>
      <c r="BAT118" s="1"/>
      <c r="BAU118" s="1"/>
      <c r="BAV118" s="1"/>
      <c r="BAW118" s="1"/>
      <c r="BAX118" s="1"/>
      <c r="BAY118" s="1"/>
      <c r="BAZ118" s="1"/>
      <c r="BBA118" s="1"/>
      <c r="BBB118" s="1"/>
      <c r="BBC118" s="1"/>
      <c r="BBD118" s="1"/>
      <c r="BBE118" s="1"/>
      <c r="BBF118" s="1"/>
      <c r="BBG118" s="1"/>
      <c r="BBH118" s="1"/>
      <c r="BBI118" s="1"/>
      <c r="BBJ118" s="1"/>
      <c r="BBK118" s="1"/>
      <c r="BBL118" s="1"/>
      <c r="BBM118" s="1"/>
      <c r="BBN118" s="1"/>
      <c r="BBO118" s="1"/>
      <c r="BBP118" s="1"/>
      <c r="BBQ118" s="1"/>
      <c r="BBR118" s="1"/>
      <c r="BBS118" s="1"/>
      <c r="BBT118" s="1"/>
      <c r="BBU118" s="1"/>
      <c r="BBV118" s="1"/>
      <c r="BBW118" s="1"/>
      <c r="BBX118" s="1"/>
      <c r="BBY118" s="1"/>
      <c r="BBZ118" s="1"/>
      <c r="BCA118" s="1"/>
      <c r="BCB118" s="1"/>
      <c r="BCC118" s="1"/>
      <c r="BCD118" s="1"/>
      <c r="BCE118" s="1"/>
      <c r="BCF118" s="1"/>
      <c r="BCG118" s="1"/>
      <c r="BCH118" s="1"/>
      <c r="BCI118" s="1"/>
      <c r="BCJ118" s="1"/>
      <c r="BCK118" s="1"/>
      <c r="BCL118" s="1"/>
      <c r="BCM118" s="1"/>
      <c r="BCN118" s="1"/>
      <c r="BCO118" s="1"/>
      <c r="BCP118" s="1"/>
      <c r="BCQ118" s="1"/>
      <c r="BCR118" s="1"/>
      <c r="BCS118" s="1"/>
      <c r="BCT118" s="1"/>
      <c r="BCU118" s="1"/>
      <c r="BCV118" s="1"/>
      <c r="BCW118" s="1"/>
      <c r="BCX118" s="1"/>
      <c r="BCY118" s="1"/>
      <c r="BCZ118" s="1"/>
      <c r="BDA118" s="1"/>
      <c r="BDB118" s="1"/>
      <c r="BDC118" s="1"/>
      <c r="BDD118" s="1"/>
      <c r="BDE118" s="1"/>
      <c r="BDF118" s="1"/>
      <c r="BDG118" s="1"/>
      <c r="BDH118" s="1"/>
      <c r="BDI118" s="1"/>
      <c r="BDJ118" s="1"/>
      <c r="BDK118" s="1"/>
      <c r="BDL118" s="1"/>
      <c r="BDM118" s="1"/>
      <c r="BDN118" s="1"/>
      <c r="BDO118" s="1"/>
      <c r="BDP118" s="1"/>
      <c r="BDQ118" s="1"/>
      <c r="BDR118" s="1"/>
      <c r="BDS118" s="1"/>
      <c r="BDT118" s="1"/>
      <c r="BDU118" s="1"/>
      <c r="BDV118" s="1"/>
      <c r="BDW118" s="1"/>
      <c r="BDX118" s="1"/>
      <c r="BDY118" s="1"/>
      <c r="BDZ118" s="1"/>
      <c r="BEA118" s="1"/>
      <c r="BEB118" s="1"/>
      <c r="BEC118" s="1"/>
      <c r="BED118" s="1"/>
      <c r="BEE118" s="1"/>
      <c r="BEF118" s="1"/>
      <c r="BEG118" s="1"/>
      <c r="BEH118" s="1"/>
      <c r="BEI118" s="1"/>
      <c r="BEJ118" s="1"/>
      <c r="BEK118" s="1"/>
      <c r="BEL118" s="1"/>
      <c r="BEM118" s="1"/>
      <c r="BEN118" s="1"/>
      <c r="BEO118" s="1"/>
      <c r="BEP118" s="1"/>
      <c r="BEQ118" s="1"/>
      <c r="BER118" s="1"/>
      <c r="BES118" s="1"/>
      <c r="BET118" s="1"/>
      <c r="BEU118" s="1"/>
      <c r="BEV118" s="1"/>
      <c r="BEW118" s="1"/>
      <c r="BEX118" s="1"/>
      <c r="BEY118" s="1"/>
      <c r="BEZ118" s="1"/>
      <c r="BFA118" s="1"/>
      <c r="BFB118" s="1"/>
      <c r="BFC118" s="1"/>
      <c r="BFD118" s="1"/>
      <c r="BFE118" s="1"/>
      <c r="BFF118" s="1"/>
      <c r="BFG118" s="1"/>
      <c r="BFH118" s="1"/>
      <c r="BFI118" s="1"/>
      <c r="BFJ118" s="1"/>
      <c r="BFK118" s="1"/>
      <c r="BFL118" s="1"/>
      <c r="BFM118" s="1"/>
      <c r="BFN118" s="1"/>
      <c r="BFO118" s="1"/>
      <c r="BFP118" s="1"/>
      <c r="BFQ118" s="1"/>
      <c r="BFR118" s="1"/>
      <c r="BFS118" s="1"/>
      <c r="BFT118" s="1"/>
      <c r="BFU118" s="1"/>
      <c r="BFV118" s="1"/>
      <c r="BFW118" s="1"/>
      <c r="BFX118" s="1"/>
      <c r="BFY118" s="1"/>
      <c r="BFZ118" s="1"/>
      <c r="BGA118" s="1"/>
      <c r="BGB118" s="1"/>
      <c r="BGC118" s="1"/>
      <c r="BGD118" s="1"/>
      <c r="BGE118" s="1"/>
      <c r="BGF118" s="1"/>
      <c r="BGG118" s="1"/>
      <c r="BGH118" s="1"/>
      <c r="BGI118" s="1"/>
      <c r="BGJ118" s="1"/>
      <c r="BGK118" s="1"/>
      <c r="BGL118" s="1"/>
      <c r="BGM118" s="1"/>
      <c r="BGN118" s="1"/>
      <c r="BGO118" s="1"/>
      <c r="BGP118" s="1"/>
      <c r="BGQ118" s="1"/>
      <c r="BGR118" s="1"/>
      <c r="BGS118" s="1"/>
      <c r="BGT118" s="1"/>
      <c r="BGU118" s="1"/>
      <c r="BGV118" s="1"/>
      <c r="BGW118" s="1"/>
      <c r="BGX118" s="1"/>
      <c r="BGY118" s="1"/>
      <c r="BGZ118" s="1"/>
      <c r="BHA118" s="1"/>
      <c r="BHB118" s="1"/>
      <c r="BHC118" s="1"/>
      <c r="BHD118" s="1"/>
      <c r="BHE118" s="1"/>
      <c r="BHF118" s="1"/>
      <c r="BHG118" s="1"/>
      <c r="BHH118" s="1"/>
      <c r="BHI118" s="1"/>
      <c r="BHJ118" s="1"/>
      <c r="BHK118" s="1"/>
      <c r="BHL118" s="1"/>
      <c r="BHM118" s="1"/>
      <c r="BHN118" s="1"/>
      <c r="BHO118" s="1"/>
      <c r="BHP118" s="1"/>
    </row>
    <row r="119" spans="1:1584" s="4" customFormat="1" ht="30.95" customHeight="1">
      <c r="A119" s="372" t="s">
        <v>205</v>
      </c>
      <c r="B119" s="372"/>
      <c r="C119" s="372"/>
      <c r="D119" s="372"/>
      <c r="E119" s="372"/>
      <c r="F119" s="372"/>
      <c r="G119" s="372"/>
      <c r="H119" s="372"/>
      <c r="I119" s="372"/>
      <c r="J119" s="372"/>
      <c r="K119" s="372"/>
      <c r="L119" s="372"/>
      <c r="M119" s="372"/>
      <c r="N119" s="372"/>
      <c r="O119" s="372"/>
      <c r="P119" s="372"/>
      <c r="Q119" s="372"/>
      <c r="R119" s="372"/>
      <c r="S119" s="372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  <c r="JE119" s="1"/>
      <c r="JF119" s="1"/>
      <c r="JG119" s="1"/>
      <c r="JH119" s="1"/>
      <c r="JI119" s="1"/>
      <c r="JJ119" s="1"/>
      <c r="JK119" s="1"/>
      <c r="JL119" s="1"/>
      <c r="JM119" s="1"/>
      <c r="JN119" s="1"/>
      <c r="JO119" s="1"/>
      <c r="JP119" s="1"/>
      <c r="JQ119" s="1"/>
      <c r="JR119" s="1"/>
      <c r="JS119" s="1"/>
      <c r="JT119" s="1"/>
      <c r="JU119" s="1"/>
      <c r="JV119" s="1"/>
      <c r="JW119" s="1"/>
      <c r="JX119" s="1"/>
      <c r="JY119" s="1"/>
      <c r="JZ119" s="1"/>
      <c r="KA119" s="1"/>
      <c r="KB119" s="1"/>
      <c r="KC119" s="1"/>
      <c r="KD119" s="1"/>
      <c r="KE119" s="1"/>
      <c r="KF119" s="1"/>
      <c r="KG119" s="1"/>
      <c r="KH119" s="1"/>
      <c r="KI119" s="1"/>
      <c r="KJ119" s="1"/>
      <c r="KK119" s="1"/>
      <c r="KL119" s="1"/>
      <c r="KM119" s="1"/>
      <c r="KN119" s="1"/>
      <c r="KO119" s="1"/>
      <c r="KP119" s="1"/>
      <c r="KQ119" s="1"/>
      <c r="KR119" s="1"/>
      <c r="KS119" s="1"/>
      <c r="KT119" s="1"/>
      <c r="KU119" s="1"/>
      <c r="KV119" s="1"/>
      <c r="KW119" s="1"/>
      <c r="KX119" s="1"/>
      <c r="KY119" s="1"/>
      <c r="KZ119" s="1"/>
      <c r="LA119" s="1"/>
      <c r="LB119" s="1"/>
      <c r="LC119" s="1"/>
      <c r="LD119" s="1"/>
      <c r="LE119" s="1"/>
      <c r="LF119" s="1"/>
      <c r="LG119" s="1"/>
      <c r="LH119" s="1"/>
      <c r="LI119" s="1"/>
      <c r="LJ119" s="1"/>
      <c r="LK119" s="1"/>
      <c r="LL119" s="1"/>
      <c r="LM119" s="1"/>
      <c r="LN119" s="1"/>
      <c r="LO119" s="1"/>
      <c r="LP119" s="1"/>
      <c r="LQ119" s="1"/>
      <c r="LR119" s="1"/>
      <c r="LS119" s="1"/>
      <c r="LT119" s="1"/>
      <c r="LU119" s="1"/>
      <c r="LV119" s="1"/>
      <c r="LW119" s="1"/>
      <c r="LX119" s="1"/>
      <c r="LY119" s="1"/>
      <c r="LZ119" s="1"/>
      <c r="MA119" s="1"/>
      <c r="MB119" s="1"/>
      <c r="MC119" s="1"/>
      <c r="MD119" s="1"/>
      <c r="ME119" s="1"/>
      <c r="MF119" s="1"/>
      <c r="MG119" s="1"/>
      <c r="MH119" s="1"/>
      <c r="MI119" s="1"/>
      <c r="MJ119" s="1"/>
      <c r="MK119" s="1"/>
      <c r="ML119" s="1"/>
      <c r="MM119" s="1"/>
      <c r="MN119" s="1"/>
      <c r="MO119" s="1"/>
      <c r="MP119" s="1"/>
      <c r="MQ119" s="1"/>
      <c r="MR119" s="1"/>
      <c r="MS119" s="1"/>
      <c r="MT119" s="1"/>
      <c r="MU119" s="1"/>
      <c r="MV119" s="1"/>
      <c r="MW119" s="1"/>
      <c r="MX119" s="1"/>
      <c r="MY119" s="1"/>
      <c r="MZ119" s="1"/>
      <c r="NA119" s="1"/>
      <c r="NB119" s="1"/>
      <c r="NC119" s="1"/>
      <c r="ND119" s="1"/>
      <c r="NE119" s="1"/>
      <c r="NF119" s="1"/>
      <c r="NG119" s="1"/>
      <c r="NH119" s="1"/>
      <c r="NI119" s="1"/>
      <c r="NJ119" s="1"/>
      <c r="NK119" s="1"/>
      <c r="NL119" s="1"/>
      <c r="NM119" s="1"/>
      <c r="NN119" s="1"/>
      <c r="NO119" s="1"/>
      <c r="NP119" s="1"/>
      <c r="NQ119" s="1"/>
      <c r="NR119" s="1"/>
      <c r="NS119" s="1"/>
      <c r="NT119" s="1"/>
      <c r="NU119" s="1"/>
      <c r="NV119" s="1"/>
      <c r="NW119" s="1"/>
      <c r="NX119" s="1"/>
      <c r="NY119" s="1"/>
      <c r="NZ119" s="1"/>
      <c r="OA119" s="1"/>
      <c r="OB119" s="1"/>
      <c r="OC119" s="1"/>
      <c r="OD119" s="1"/>
      <c r="OE119" s="1"/>
      <c r="OF119" s="1"/>
      <c r="OG119" s="1"/>
      <c r="OH119" s="1"/>
      <c r="OI119" s="1"/>
      <c r="OJ119" s="1"/>
      <c r="OK119" s="1"/>
      <c r="OL119" s="1"/>
      <c r="OM119" s="1"/>
      <c r="ON119" s="1"/>
      <c r="OO119" s="1"/>
      <c r="OP119" s="1"/>
      <c r="OQ119" s="1"/>
      <c r="OR119" s="1"/>
      <c r="OS119" s="1"/>
      <c r="OT119" s="1"/>
      <c r="OU119" s="1"/>
      <c r="OV119" s="1"/>
      <c r="OW119" s="1"/>
      <c r="OX119" s="1"/>
      <c r="OY119" s="1"/>
      <c r="OZ119" s="1"/>
      <c r="PA119" s="1"/>
      <c r="PB119" s="1"/>
      <c r="PC119" s="1"/>
      <c r="PD119" s="1"/>
      <c r="PE119" s="1"/>
      <c r="PF119" s="1"/>
      <c r="PG119" s="1"/>
      <c r="PH119" s="1"/>
      <c r="PI119" s="1"/>
      <c r="PJ119" s="1"/>
      <c r="PK119" s="1"/>
      <c r="PL119" s="1"/>
      <c r="PM119" s="1"/>
      <c r="PN119" s="1"/>
      <c r="PO119" s="1"/>
      <c r="PP119" s="1"/>
      <c r="PQ119" s="1"/>
      <c r="PR119" s="1"/>
      <c r="PS119" s="1"/>
      <c r="PT119" s="1"/>
      <c r="PU119" s="1"/>
      <c r="PV119" s="1"/>
      <c r="PW119" s="1"/>
      <c r="PX119" s="1"/>
      <c r="PY119" s="1"/>
      <c r="PZ119" s="1"/>
      <c r="QA119" s="1"/>
      <c r="QB119" s="1"/>
      <c r="QC119" s="1"/>
      <c r="QD119" s="1"/>
      <c r="QE119" s="1"/>
      <c r="QF119" s="1"/>
      <c r="QG119" s="1"/>
      <c r="QH119" s="1"/>
      <c r="QI119" s="1"/>
      <c r="QJ119" s="1"/>
      <c r="QK119" s="1"/>
      <c r="QL119" s="1"/>
      <c r="QM119" s="1"/>
      <c r="QN119" s="1"/>
      <c r="QO119" s="1"/>
      <c r="QP119" s="1"/>
      <c r="QQ119" s="1"/>
      <c r="QR119" s="1"/>
      <c r="QS119" s="1"/>
      <c r="QT119" s="1"/>
      <c r="QU119" s="1"/>
      <c r="QV119" s="1"/>
      <c r="QW119" s="1"/>
      <c r="QX119" s="1"/>
      <c r="QY119" s="1"/>
      <c r="QZ119" s="1"/>
      <c r="RA119" s="1"/>
      <c r="RB119" s="1"/>
      <c r="RC119" s="1"/>
      <c r="RD119" s="1"/>
      <c r="RE119" s="1"/>
      <c r="RF119" s="1"/>
      <c r="RG119" s="1"/>
      <c r="RH119" s="1"/>
      <c r="RI119" s="1"/>
      <c r="RJ119" s="1"/>
      <c r="RK119" s="1"/>
      <c r="RL119" s="1"/>
      <c r="RM119" s="1"/>
      <c r="RN119" s="1"/>
      <c r="RO119" s="1"/>
      <c r="RP119" s="1"/>
      <c r="RQ119" s="1"/>
      <c r="RR119" s="1"/>
      <c r="RS119" s="1"/>
      <c r="RT119" s="1"/>
      <c r="RU119" s="1"/>
      <c r="RV119" s="1"/>
      <c r="RW119" s="1"/>
      <c r="RX119" s="1"/>
      <c r="RY119" s="1"/>
      <c r="RZ119" s="1"/>
      <c r="SA119" s="1"/>
      <c r="SB119" s="1"/>
      <c r="SC119" s="1"/>
      <c r="SD119" s="1"/>
      <c r="SE119" s="1"/>
      <c r="SF119" s="1"/>
      <c r="SG119" s="1"/>
      <c r="SH119" s="1"/>
      <c r="SI119" s="1"/>
      <c r="SJ119" s="1"/>
      <c r="SK119" s="1"/>
      <c r="SL119" s="1"/>
      <c r="SM119" s="1"/>
      <c r="SN119" s="1"/>
      <c r="SO119" s="1"/>
      <c r="SP119" s="1"/>
      <c r="SQ119" s="1"/>
      <c r="SR119" s="1"/>
      <c r="SS119" s="1"/>
      <c r="ST119" s="1"/>
      <c r="SU119" s="1"/>
      <c r="SV119" s="1"/>
      <c r="SW119" s="1"/>
      <c r="SX119" s="1"/>
      <c r="SY119" s="1"/>
      <c r="SZ119" s="1"/>
      <c r="TA119" s="1"/>
      <c r="TB119" s="1"/>
      <c r="TC119" s="1"/>
      <c r="TD119" s="1"/>
      <c r="TE119" s="1"/>
      <c r="TF119" s="1"/>
      <c r="TG119" s="1"/>
      <c r="TH119" s="1"/>
      <c r="TI119" s="1"/>
      <c r="TJ119" s="1"/>
      <c r="TK119" s="1"/>
      <c r="TL119" s="1"/>
      <c r="TM119" s="1"/>
      <c r="TN119" s="1"/>
      <c r="TO119" s="1"/>
      <c r="TP119" s="1"/>
      <c r="TQ119" s="1"/>
      <c r="TR119" s="1"/>
      <c r="TS119" s="1"/>
      <c r="TT119" s="1"/>
      <c r="TU119" s="1"/>
      <c r="TV119" s="1"/>
      <c r="TW119" s="1"/>
      <c r="TX119" s="1"/>
      <c r="TY119" s="1"/>
      <c r="TZ119" s="1"/>
      <c r="UA119" s="1"/>
      <c r="UB119" s="1"/>
      <c r="UC119" s="1"/>
      <c r="UD119" s="1"/>
      <c r="UE119" s="1"/>
      <c r="UF119" s="1"/>
      <c r="UG119" s="1"/>
      <c r="UH119" s="1"/>
      <c r="UI119" s="1"/>
      <c r="UJ119" s="1"/>
      <c r="UK119" s="1"/>
      <c r="UL119" s="1"/>
      <c r="UM119" s="1"/>
      <c r="UN119" s="1"/>
      <c r="UO119" s="1"/>
      <c r="UP119" s="1"/>
      <c r="UQ119" s="1"/>
      <c r="UR119" s="1"/>
      <c r="US119" s="1"/>
      <c r="UT119" s="1"/>
      <c r="UU119" s="1"/>
      <c r="UV119" s="1"/>
      <c r="UW119" s="1"/>
      <c r="UX119" s="1"/>
      <c r="UY119" s="1"/>
      <c r="UZ119" s="1"/>
      <c r="VA119" s="1"/>
      <c r="VB119" s="1"/>
      <c r="VC119" s="1"/>
      <c r="VD119" s="1"/>
      <c r="VE119" s="1"/>
      <c r="VF119" s="1"/>
      <c r="VG119" s="1"/>
      <c r="VH119" s="1"/>
      <c r="VI119" s="1"/>
      <c r="VJ119" s="1"/>
      <c r="VK119" s="1"/>
      <c r="VL119" s="1"/>
      <c r="VM119" s="1"/>
      <c r="VN119" s="1"/>
      <c r="VO119" s="1"/>
      <c r="VP119" s="1"/>
      <c r="VQ119" s="1"/>
      <c r="VR119" s="1"/>
      <c r="VS119" s="1"/>
      <c r="VT119" s="1"/>
      <c r="VU119" s="1"/>
      <c r="VV119" s="1"/>
      <c r="VW119" s="1"/>
      <c r="VX119" s="1"/>
      <c r="VY119" s="1"/>
      <c r="VZ119" s="1"/>
      <c r="WA119" s="1"/>
      <c r="WB119" s="1"/>
      <c r="WC119" s="1"/>
      <c r="WD119" s="1"/>
      <c r="WE119" s="1"/>
      <c r="WF119" s="1"/>
      <c r="WG119" s="1"/>
      <c r="WH119" s="1"/>
      <c r="WI119" s="1"/>
      <c r="WJ119" s="1"/>
      <c r="WK119" s="1"/>
      <c r="WL119" s="1"/>
      <c r="WM119" s="1"/>
      <c r="WN119" s="1"/>
      <c r="WO119" s="1"/>
      <c r="WP119" s="1"/>
      <c r="WQ119" s="1"/>
      <c r="WR119" s="1"/>
      <c r="WS119" s="1"/>
      <c r="WT119" s="1"/>
      <c r="WU119" s="1"/>
      <c r="WV119" s="1"/>
      <c r="WW119" s="1"/>
      <c r="WX119" s="1"/>
      <c r="WY119" s="1"/>
      <c r="WZ119" s="1"/>
      <c r="XA119" s="1"/>
      <c r="XB119" s="1"/>
      <c r="XC119" s="1"/>
      <c r="XD119" s="1"/>
      <c r="XE119" s="1"/>
      <c r="XF119" s="1"/>
      <c r="XG119" s="1"/>
      <c r="XH119" s="1"/>
      <c r="XI119" s="1"/>
      <c r="XJ119" s="1"/>
      <c r="XK119" s="1"/>
      <c r="XL119" s="1"/>
      <c r="XM119" s="1"/>
      <c r="XN119" s="1"/>
      <c r="XO119" s="1"/>
      <c r="XP119" s="1"/>
      <c r="XQ119" s="1"/>
      <c r="XR119" s="1"/>
      <c r="XS119" s="1"/>
      <c r="XT119" s="1"/>
      <c r="XU119" s="1"/>
      <c r="XV119" s="1"/>
      <c r="XW119" s="1"/>
      <c r="XX119" s="1"/>
      <c r="XY119" s="1"/>
      <c r="XZ119" s="1"/>
      <c r="YA119" s="1"/>
      <c r="YB119" s="1"/>
      <c r="YC119" s="1"/>
      <c r="YD119" s="1"/>
      <c r="YE119" s="1"/>
      <c r="YF119" s="1"/>
      <c r="YG119" s="1"/>
      <c r="YH119" s="1"/>
      <c r="YI119" s="1"/>
      <c r="YJ119" s="1"/>
      <c r="YK119" s="1"/>
      <c r="YL119" s="1"/>
      <c r="YM119" s="1"/>
      <c r="YN119" s="1"/>
      <c r="YO119" s="1"/>
      <c r="YP119" s="1"/>
      <c r="YQ119" s="1"/>
      <c r="YR119" s="1"/>
      <c r="YS119" s="1"/>
      <c r="YT119" s="1"/>
      <c r="YU119" s="1"/>
      <c r="YV119" s="1"/>
      <c r="YW119" s="1"/>
      <c r="YX119" s="1"/>
      <c r="YY119" s="1"/>
      <c r="YZ119" s="1"/>
      <c r="ZA119" s="1"/>
      <c r="ZB119" s="1"/>
      <c r="ZC119" s="1"/>
      <c r="ZD119" s="1"/>
      <c r="ZE119" s="1"/>
      <c r="ZF119" s="1"/>
      <c r="ZG119" s="1"/>
      <c r="ZH119" s="1"/>
      <c r="ZI119" s="1"/>
      <c r="ZJ119" s="1"/>
      <c r="ZK119" s="1"/>
      <c r="ZL119" s="1"/>
      <c r="ZM119" s="1"/>
      <c r="ZN119" s="1"/>
      <c r="ZO119" s="1"/>
      <c r="ZP119" s="1"/>
      <c r="ZQ119" s="1"/>
      <c r="ZR119" s="1"/>
      <c r="ZS119" s="1"/>
      <c r="ZT119" s="1"/>
      <c r="ZU119" s="1"/>
      <c r="ZV119" s="1"/>
      <c r="ZW119" s="1"/>
      <c r="ZX119" s="1"/>
      <c r="ZY119" s="1"/>
      <c r="ZZ119" s="1"/>
      <c r="AAA119" s="1"/>
      <c r="AAB119" s="1"/>
      <c r="AAC119" s="1"/>
      <c r="AAD119" s="1"/>
      <c r="AAE119" s="1"/>
      <c r="AAF119" s="1"/>
      <c r="AAG119" s="1"/>
      <c r="AAH119" s="1"/>
      <c r="AAI119" s="1"/>
      <c r="AAJ119" s="1"/>
      <c r="AAK119" s="1"/>
      <c r="AAL119" s="1"/>
      <c r="AAM119" s="1"/>
      <c r="AAN119" s="1"/>
      <c r="AAO119" s="1"/>
      <c r="AAP119" s="1"/>
      <c r="AAQ119" s="1"/>
      <c r="AAR119" s="1"/>
      <c r="AAS119" s="1"/>
      <c r="AAT119" s="1"/>
      <c r="AAU119" s="1"/>
      <c r="AAV119" s="1"/>
      <c r="AAW119" s="1"/>
      <c r="AAX119" s="1"/>
      <c r="AAY119" s="1"/>
      <c r="AAZ119" s="1"/>
      <c r="ABA119" s="1"/>
      <c r="ABB119" s="1"/>
      <c r="ABC119" s="1"/>
      <c r="ABD119" s="1"/>
      <c r="ABE119" s="1"/>
      <c r="ABF119" s="1"/>
      <c r="ABG119" s="1"/>
      <c r="ABH119" s="1"/>
      <c r="ABI119" s="1"/>
      <c r="ABJ119" s="1"/>
      <c r="ABK119" s="1"/>
      <c r="ABL119" s="1"/>
      <c r="ABM119" s="1"/>
      <c r="ABN119" s="1"/>
      <c r="ABO119" s="1"/>
      <c r="ABP119" s="1"/>
      <c r="ABQ119" s="1"/>
      <c r="ABR119" s="1"/>
      <c r="ABS119" s="1"/>
      <c r="ABT119" s="1"/>
      <c r="ABU119" s="1"/>
      <c r="ABV119" s="1"/>
      <c r="ABW119" s="1"/>
      <c r="ABX119" s="1"/>
      <c r="ABY119" s="1"/>
      <c r="ABZ119" s="1"/>
      <c r="ACA119" s="1"/>
      <c r="ACB119" s="1"/>
      <c r="ACC119" s="1"/>
      <c r="ACD119" s="1"/>
      <c r="ACE119" s="1"/>
      <c r="ACF119" s="1"/>
      <c r="ACG119" s="1"/>
      <c r="ACH119" s="1"/>
      <c r="ACI119" s="1"/>
      <c r="ACJ119" s="1"/>
      <c r="ACK119" s="1"/>
      <c r="ACL119" s="1"/>
      <c r="ACM119" s="1"/>
      <c r="ACN119" s="1"/>
      <c r="ACO119" s="1"/>
      <c r="ACP119" s="1"/>
      <c r="ACQ119" s="1"/>
      <c r="ACR119" s="1"/>
      <c r="ACS119" s="1"/>
      <c r="ACT119" s="1"/>
      <c r="ACU119" s="1"/>
      <c r="ACV119" s="1"/>
      <c r="ACW119" s="1"/>
      <c r="ACX119" s="1"/>
      <c r="ACY119" s="1"/>
      <c r="ACZ119" s="1"/>
      <c r="ADA119" s="1"/>
      <c r="ADB119" s="1"/>
      <c r="ADC119" s="1"/>
      <c r="ADD119" s="1"/>
      <c r="ADE119" s="1"/>
      <c r="ADF119" s="1"/>
      <c r="ADG119" s="1"/>
      <c r="ADH119" s="1"/>
      <c r="ADI119" s="1"/>
      <c r="ADJ119" s="1"/>
      <c r="ADK119" s="1"/>
      <c r="ADL119" s="1"/>
      <c r="ADM119" s="1"/>
      <c r="ADN119" s="1"/>
      <c r="ADO119" s="1"/>
      <c r="ADP119" s="1"/>
      <c r="ADQ119" s="1"/>
      <c r="ADR119" s="1"/>
      <c r="ADS119" s="1"/>
      <c r="ADT119" s="1"/>
      <c r="ADU119" s="1"/>
      <c r="ADV119" s="1"/>
      <c r="ADW119" s="1"/>
      <c r="ADX119" s="1"/>
      <c r="ADY119" s="1"/>
      <c r="ADZ119" s="1"/>
      <c r="AEA119" s="1"/>
      <c r="AEB119" s="1"/>
      <c r="AEC119" s="1"/>
      <c r="AED119" s="1"/>
      <c r="AEE119" s="1"/>
      <c r="AEF119" s="1"/>
      <c r="AEG119" s="1"/>
      <c r="AEH119" s="1"/>
      <c r="AEI119" s="1"/>
      <c r="AEJ119" s="1"/>
      <c r="AEK119" s="1"/>
      <c r="AEL119" s="1"/>
      <c r="AEM119" s="1"/>
      <c r="AEN119" s="1"/>
      <c r="AEO119" s="1"/>
      <c r="AEP119" s="1"/>
      <c r="AEQ119" s="1"/>
      <c r="AER119" s="1"/>
      <c r="AES119" s="1"/>
      <c r="AET119" s="1"/>
      <c r="AEU119" s="1"/>
      <c r="AEV119" s="1"/>
      <c r="AEW119" s="1"/>
      <c r="AEX119" s="1"/>
      <c r="AEY119" s="1"/>
      <c r="AEZ119" s="1"/>
      <c r="AFA119" s="1"/>
      <c r="AFB119" s="1"/>
      <c r="AFC119" s="1"/>
      <c r="AFD119" s="1"/>
      <c r="AFE119" s="1"/>
      <c r="AFF119" s="1"/>
      <c r="AFG119" s="1"/>
      <c r="AFH119" s="1"/>
      <c r="AFI119" s="1"/>
      <c r="AFJ119" s="1"/>
      <c r="AFK119" s="1"/>
      <c r="AFL119" s="1"/>
      <c r="AFM119" s="1"/>
      <c r="AFN119" s="1"/>
      <c r="AFO119" s="1"/>
      <c r="AFP119" s="1"/>
      <c r="AFQ119" s="1"/>
      <c r="AFR119" s="1"/>
      <c r="AFS119" s="1"/>
      <c r="AFT119" s="1"/>
      <c r="AFU119" s="1"/>
      <c r="AFV119" s="1"/>
      <c r="AFW119" s="1"/>
      <c r="AFX119" s="1"/>
      <c r="AFY119" s="1"/>
      <c r="AFZ119" s="1"/>
      <c r="AGA119" s="1"/>
      <c r="AGB119" s="1"/>
      <c r="AGC119" s="1"/>
      <c r="AGD119" s="1"/>
      <c r="AGE119" s="1"/>
      <c r="AGF119" s="1"/>
      <c r="AGG119" s="1"/>
      <c r="AGH119" s="1"/>
      <c r="AGI119" s="1"/>
      <c r="AGJ119" s="1"/>
      <c r="AGK119" s="1"/>
      <c r="AGL119" s="1"/>
      <c r="AGM119" s="1"/>
      <c r="AGN119" s="1"/>
      <c r="AGO119" s="1"/>
      <c r="AGP119" s="1"/>
      <c r="AGQ119" s="1"/>
      <c r="AGR119" s="1"/>
      <c r="AGS119" s="1"/>
      <c r="AGT119" s="1"/>
      <c r="AGU119" s="1"/>
      <c r="AGV119" s="1"/>
      <c r="AGW119" s="1"/>
      <c r="AGX119" s="1"/>
      <c r="AGY119" s="1"/>
      <c r="AGZ119" s="1"/>
      <c r="AHA119" s="1"/>
      <c r="AHB119" s="1"/>
      <c r="AHC119" s="1"/>
      <c r="AHD119" s="1"/>
      <c r="AHE119" s="1"/>
      <c r="AHF119" s="1"/>
      <c r="AHG119" s="1"/>
      <c r="AHH119" s="1"/>
      <c r="AHI119" s="1"/>
      <c r="AHJ119" s="1"/>
      <c r="AHK119" s="1"/>
      <c r="AHL119" s="1"/>
      <c r="AHM119" s="1"/>
      <c r="AHN119" s="1"/>
      <c r="AHO119" s="1"/>
      <c r="AHP119" s="1"/>
      <c r="AHQ119" s="1"/>
      <c r="AHR119" s="1"/>
      <c r="AHS119" s="1"/>
      <c r="AHT119" s="1"/>
      <c r="AHU119" s="1"/>
      <c r="AHV119" s="1"/>
      <c r="AHW119" s="1"/>
      <c r="AHX119" s="1"/>
      <c r="AHY119" s="1"/>
      <c r="AHZ119" s="1"/>
      <c r="AIA119" s="1"/>
      <c r="AIB119" s="1"/>
      <c r="AIC119" s="1"/>
      <c r="AID119" s="1"/>
      <c r="AIE119" s="1"/>
      <c r="AIF119" s="1"/>
      <c r="AIG119" s="1"/>
      <c r="AIH119" s="1"/>
      <c r="AII119" s="1"/>
      <c r="AIJ119" s="1"/>
      <c r="AIK119" s="1"/>
      <c r="AIL119" s="1"/>
      <c r="AIM119" s="1"/>
      <c r="AIN119" s="1"/>
      <c r="AIO119" s="1"/>
      <c r="AIP119" s="1"/>
      <c r="AIQ119" s="1"/>
      <c r="AIR119" s="1"/>
      <c r="AIS119" s="1"/>
      <c r="AIT119" s="1"/>
      <c r="AIU119" s="1"/>
      <c r="AIV119" s="1"/>
      <c r="AIW119" s="1"/>
      <c r="AIX119" s="1"/>
      <c r="AIY119" s="1"/>
      <c r="AIZ119" s="1"/>
      <c r="AJA119" s="1"/>
      <c r="AJB119" s="1"/>
      <c r="AJC119" s="1"/>
      <c r="AJD119" s="1"/>
      <c r="AJE119" s="1"/>
      <c r="AJF119" s="1"/>
      <c r="AJG119" s="1"/>
      <c r="AJH119" s="1"/>
      <c r="AJI119" s="1"/>
      <c r="AJJ119" s="1"/>
      <c r="AJK119" s="1"/>
      <c r="AJL119" s="1"/>
      <c r="AJM119" s="1"/>
      <c r="AJN119" s="1"/>
      <c r="AJO119" s="1"/>
      <c r="AJP119" s="1"/>
      <c r="AJQ119" s="1"/>
      <c r="AJR119" s="1"/>
      <c r="AJS119" s="1"/>
      <c r="AJT119" s="1"/>
      <c r="AJU119" s="1"/>
      <c r="AJV119" s="1"/>
      <c r="AJW119" s="1"/>
      <c r="AJX119" s="1"/>
      <c r="AJY119" s="1"/>
      <c r="AJZ119" s="1"/>
      <c r="AKA119" s="1"/>
      <c r="AKB119" s="1"/>
      <c r="AKC119" s="1"/>
      <c r="AKD119" s="1"/>
      <c r="AKE119" s="1"/>
      <c r="AKF119" s="1"/>
      <c r="AKG119" s="1"/>
      <c r="AKH119" s="1"/>
      <c r="AKI119" s="1"/>
      <c r="AKJ119" s="1"/>
      <c r="AKK119" s="1"/>
      <c r="AKL119" s="1"/>
      <c r="AKM119" s="1"/>
      <c r="AKN119" s="1"/>
      <c r="AKO119" s="1"/>
      <c r="AKP119" s="1"/>
      <c r="AKQ119" s="1"/>
      <c r="AKR119" s="1"/>
      <c r="AKS119" s="1"/>
      <c r="AKT119" s="1"/>
      <c r="AKU119" s="1"/>
      <c r="AKV119" s="1"/>
      <c r="AKW119" s="1"/>
      <c r="AKX119" s="1"/>
      <c r="AKY119" s="1"/>
      <c r="AKZ119" s="1"/>
      <c r="ALA119" s="1"/>
      <c r="ALB119" s="1"/>
      <c r="ALC119" s="1"/>
      <c r="ALD119" s="1"/>
      <c r="ALE119" s="1"/>
      <c r="ALF119" s="1"/>
      <c r="ALG119" s="1"/>
      <c r="ALH119" s="1"/>
      <c r="ALI119" s="1"/>
      <c r="ALJ119" s="1"/>
      <c r="ALK119" s="1"/>
      <c r="ALL119" s="1"/>
      <c r="ALM119" s="1"/>
      <c r="ALN119" s="1"/>
      <c r="ALO119" s="1"/>
      <c r="ALP119" s="1"/>
      <c r="ALQ119" s="1"/>
      <c r="ALR119" s="1"/>
      <c r="ALS119" s="1"/>
      <c r="ALT119" s="1"/>
      <c r="ALU119" s="1"/>
      <c r="ALV119" s="1"/>
      <c r="ALW119" s="1"/>
      <c r="ALX119" s="1"/>
      <c r="ALY119" s="1"/>
      <c r="ALZ119" s="1"/>
      <c r="AMA119" s="1"/>
      <c r="AMB119" s="1"/>
      <c r="AMC119" s="1"/>
      <c r="AMD119" s="1"/>
      <c r="AME119" s="1"/>
      <c r="AMF119" s="1"/>
      <c r="AMG119" s="1"/>
      <c r="AMH119" s="1"/>
      <c r="AMI119" s="1"/>
      <c r="AMJ119" s="1"/>
      <c r="AMK119" s="1"/>
      <c r="AML119" s="1"/>
      <c r="AMM119" s="1"/>
      <c r="AMN119" s="1"/>
      <c r="AMO119" s="1"/>
      <c r="AMP119" s="1"/>
      <c r="AMQ119" s="1"/>
      <c r="AMR119" s="1"/>
      <c r="AMS119" s="1"/>
      <c r="AMT119" s="1"/>
      <c r="AMU119" s="1"/>
      <c r="AMV119" s="1"/>
      <c r="AMW119" s="1"/>
      <c r="AMX119" s="1"/>
      <c r="AMY119" s="1"/>
      <c r="AMZ119" s="1"/>
      <c r="ANA119" s="1"/>
      <c r="ANB119" s="1"/>
      <c r="ANC119" s="1"/>
      <c r="AND119" s="1"/>
      <c r="ANE119" s="1"/>
      <c r="ANF119" s="1"/>
      <c r="ANG119" s="1"/>
      <c r="ANH119" s="1"/>
      <c r="ANI119" s="1"/>
      <c r="ANJ119" s="1"/>
      <c r="ANK119" s="1"/>
      <c r="ANL119" s="1"/>
      <c r="ANM119" s="1"/>
      <c r="ANN119" s="1"/>
      <c r="ANO119" s="1"/>
      <c r="ANP119" s="1"/>
      <c r="ANQ119" s="1"/>
      <c r="ANR119" s="1"/>
      <c r="ANS119" s="1"/>
      <c r="ANT119" s="1"/>
      <c r="ANU119" s="1"/>
      <c r="ANV119" s="1"/>
      <c r="ANW119" s="1"/>
      <c r="ANX119" s="1"/>
      <c r="ANY119" s="1"/>
      <c r="ANZ119" s="1"/>
      <c r="AOA119" s="1"/>
      <c r="AOB119" s="1"/>
      <c r="AOC119" s="1"/>
      <c r="AOD119" s="1"/>
      <c r="AOE119" s="1"/>
      <c r="AOF119" s="1"/>
      <c r="AOG119" s="1"/>
      <c r="AOH119" s="1"/>
      <c r="AOI119" s="1"/>
      <c r="AOJ119" s="1"/>
      <c r="AOK119" s="1"/>
      <c r="AOL119" s="1"/>
      <c r="AOM119" s="1"/>
      <c r="AON119" s="1"/>
      <c r="AOO119" s="1"/>
      <c r="AOP119" s="1"/>
      <c r="AOQ119" s="1"/>
      <c r="AOR119" s="1"/>
      <c r="AOS119" s="1"/>
      <c r="AOT119" s="1"/>
      <c r="AOU119" s="1"/>
      <c r="AOV119" s="1"/>
      <c r="AOW119" s="1"/>
      <c r="AOX119" s="1"/>
      <c r="AOY119" s="1"/>
      <c r="AOZ119" s="1"/>
      <c r="APA119" s="1"/>
      <c r="APB119" s="1"/>
      <c r="APC119" s="1"/>
      <c r="APD119" s="1"/>
      <c r="APE119" s="1"/>
      <c r="APF119" s="1"/>
      <c r="APG119" s="1"/>
      <c r="APH119" s="1"/>
      <c r="API119" s="1"/>
      <c r="APJ119" s="1"/>
      <c r="APK119" s="1"/>
      <c r="APL119" s="1"/>
      <c r="APM119" s="1"/>
      <c r="APN119" s="1"/>
      <c r="APO119" s="1"/>
      <c r="APP119" s="1"/>
      <c r="APQ119" s="1"/>
      <c r="APR119" s="1"/>
      <c r="APS119" s="1"/>
      <c r="APT119" s="1"/>
      <c r="APU119" s="1"/>
      <c r="APV119" s="1"/>
      <c r="APW119" s="1"/>
      <c r="APX119" s="1"/>
      <c r="APY119" s="1"/>
      <c r="APZ119" s="1"/>
      <c r="AQA119" s="1"/>
      <c r="AQB119" s="1"/>
      <c r="AQC119" s="1"/>
      <c r="AQD119" s="1"/>
      <c r="AQE119" s="1"/>
      <c r="AQF119" s="1"/>
      <c r="AQG119" s="1"/>
      <c r="AQH119" s="1"/>
      <c r="AQI119" s="1"/>
      <c r="AQJ119" s="1"/>
      <c r="AQK119" s="1"/>
      <c r="AQL119" s="1"/>
      <c r="AQM119" s="1"/>
      <c r="AQN119" s="1"/>
      <c r="AQO119" s="1"/>
      <c r="AQP119" s="1"/>
      <c r="AQQ119" s="1"/>
      <c r="AQR119" s="1"/>
      <c r="AQS119" s="1"/>
      <c r="AQT119" s="1"/>
      <c r="AQU119" s="1"/>
      <c r="AQV119" s="1"/>
      <c r="AQW119" s="1"/>
      <c r="AQX119" s="1"/>
      <c r="AQY119" s="1"/>
      <c r="AQZ119" s="1"/>
      <c r="ARA119" s="1"/>
      <c r="ARB119" s="1"/>
      <c r="ARC119" s="1"/>
      <c r="ARD119" s="1"/>
      <c r="ARE119" s="1"/>
      <c r="ARF119" s="1"/>
      <c r="ARG119" s="1"/>
      <c r="ARH119" s="1"/>
      <c r="ARI119" s="1"/>
      <c r="ARJ119" s="1"/>
      <c r="ARK119" s="1"/>
      <c r="ARL119" s="1"/>
      <c r="ARM119" s="1"/>
      <c r="ARN119" s="1"/>
      <c r="ARO119" s="1"/>
      <c r="ARP119" s="1"/>
      <c r="ARQ119" s="1"/>
      <c r="ARR119" s="1"/>
      <c r="ARS119" s="1"/>
      <c r="ART119" s="1"/>
      <c r="ARU119" s="1"/>
      <c r="ARV119" s="1"/>
      <c r="ARW119" s="1"/>
      <c r="ARX119" s="1"/>
      <c r="ARY119" s="1"/>
      <c r="ARZ119" s="1"/>
      <c r="ASA119" s="1"/>
      <c r="ASB119" s="1"/>
      <c r="ASC119" s="1"/>
      <c r="ASD119" s="1"/>
      <c r="ASE119" s="1"/>
      <c r="ASF119" s="1"/>
      <c r="ASG119" s="1"/>
      <c r="ASH119" s="1"/>
      <c r="ASI119" s="1"/>
      <c r="ASJ119" s="1"/>
      <c r="ASK119" s="1"/>
      <c r="ASL119" s="1"/>
      <c r="ASM119" s="1"/>
      <c r="ASN119" s="1"/>
      <c r="ASO119" s="1"/>
      <c r="ASP119" s="1"/>
      <c r="ASQ119" s="1"/>
      <c r="ASR119" s="1"/>
      <c r="ASS119" s="1"/>
      <c r="AST119" s="1"/>
      <c r="ASU119" s="1"/>
      <c r="ASV119" s="1"/>
      <c r="ASW119" s="1"/>
      <c r="ASX119" s="1"/>
      <c r="ASY119" s="1"/>
      <c r="ASZ119" s="1"/>
      <c r="ATA119" s="1"/>
      <c r="ATB119" s="1"/>
      <c r="ATC119" s="1"/>
      <c r="ATD119" s="1"/>
      <c r="ATE119" s="1"/>
      <c r="ATF119" s="1"/>
      <c r="ATG119" s="1"/>
      <c r="ATH119" s="1"/>
      <c r="ATI119" s="1"/>
      <c r="ATJ119" s="1"/>
      <c r="ATK119" s="1"/>
      <c r="ATL119" s="1"/>
      <c r="ATM119" s="1"/>
      <c r="ATN119" s="1"/>
      <c r="ATO119" s="1"/>
      <c r="ATP119" s="1"/>
      <c r="ATQ119" s="1"/>
      <c r="ATR119" s="1"/>
      <c r="ATS119" s="1"/>
      <c r="ATT119" s="1"/>
      <c r="ATU119" s="1"/>
      <c r="ATV119" s="1"/>
      <c r="ATW119" s="1"/>
      <c r="ATX119" s="1"/>
      <c r="ATY119" s="1"/>
      <c r="ATZ119" s="1"/>
      <c r="AUA119" s="1"/>
      <c r="AUB119" s="1"/>
      <c r="AUC119" s="1"/>
      <c r="AUD119" s="1"/>
      <c r="AUE119" s="1"/>
      <c r="AUF119" s="1"/>
      <c r="AUG119" s="1"/>
      <c r="AUH119" s="1"/>
      <c r="AUI119" s="1"/>
      <c r="AUJ119" s="1"/>
      <c r="AUK119" s="1"/>
      <c r="AUL119" s="1"/>
      <c r="AUM119" s="1"/>
      <c r="AUN119" s="1"/>
      <c r="AUO119" s="1"/>
      <c r="AUP119" s="1"/>
      <c r="AUQ119" s="1"/>
      <c r="AUR119" s="1"/>
      <c r="AUS119" s="1"/>
      <c r="AUT119" s="1"/>
      <c r="AUU119" s="1"/>
      <c r="AUV119" s="1"/>
      <c r="AUW119" s="1"/>
      <c r="AUX119" s="1"/>
      <c r="AUY119" s="1"/>
      <c r="AUZ119" s="1"/>
      <c r="AVA119" s="1"/>
      <c r="AVB119" s="1"/>
      <c r="AVC119" s="1"/>
      <c r="AVD119" s="1"/>
      <c r="AVE119" s="1"/>
      <c r="AVF119" s="1"/>
      <c r="AVG119" s="1"/>
      <c r="AVH119" s="1"/>
      <c r="AVI119" s="1"/>
      <c r="AVJ119" s="1"/>
      <c r="AVK119" s="1"/>
      <c r="AVL119" s="1"/>
      <c r="AVM119" s="1"/>
      <c r="AVN119" s="1"/>
      <c r="AVO119" s="1"/>
      <c r="AVP119" s="1"/>
      <c r="AVQ119" s="1"/>
      <c r="AVR119" s="1"/>
      <c r="AVS119" s="1"/>
      <c r="AVT119" s="1"/>
      <c r="AVU119" s="1"/>
      <c r="AVV119" s="1"/>
      <c r="AVW119" s="1"/>
      <c r="AVX119" s="1"/>
      <c r="AVY119" s="1"/>
      <c r="AVZ119" s="1"/>
      <c r="AWA119" s="1"/>
      <c r="AWB119" s="1"/>
      <c r="AWC119" s="1"/>
      <c r="AWD119" s="1"/>
      <c r="AWE119" s="1"/>
      <c r="AWF119" s="1"/>
      <c r="AWG119" s="1"/>
      <c r="AWH119" s="1"/>
      <c r="AWI119" s="1"/>
      <c r="AWJ119" s="1"/>
      <c r="AWK119" s="1"/>
      <c r="AWL119" s="1"/>
      <c r="AWM119" s="1"/>
      <c r="AWN119" s="1"/>
      <c r="AWO119" s="1"/>
      <c r="AWP119" s="1"/>
      <c r="AWQ119" s="1"/>
      <c r="AWR119" s="1"/>
      <c r="AWS119" s="1"/>
      <c r="AWT119" s="1"/>
      <c r="AWU119" s="1"/>
      <c r="AWV119" s="1"/>
      <c r="AWW119" s="1"/>
      <c r="AWX119" s="1"/>
      <c r="AWY119" s="1"/>
      <c r="AWZ119" s="1"/>
      <c r="AXA119" s="1"/>
      <c r="AXB119" s="1"/>
      <c r="AXC119" s="1"/>
      <c r="AXD119" s="1"/>
      <c r="AXE119" s="1"/>
      <c r="AXF119" s="1"/>
      <c r="AXG119" s="1"/>
      <c r="AXH119" s="1"/>
      <c r="AXI119" s="1"/>
      <c r="AXJ119" s="1"/>
      <c r="AXK119" s="1"/>
      <c r="AXL119" s="1"/>
      <c r="AXM119" s="1"/>
      <c r="AXN119" s="1"/>
      <c r="AXO119" s="1"/>
      <c r="AXP119" s="1"/>
      <c r="AXQ119" s="1"/>
      <c r="AXR119" s="1"/>
      <c r="AXS119" s="1"/>
      <c r="AXT119" s="1"/>
      <c r="AXU119" s="1"/>
      <c r="AXV119" s="1"/>
      <c r="AXW119" s="1"/>
      <c r="AXX119" s="1"/>
      <c r="AXY119" s="1"/>
      <c r="AXZ119" s="1"/>
      <c r="AYA119" s="1"/>
      <c r="AYB119" s="1"/>
      <c r="AYC119" s="1"/>
      <c r="AYD119" s="1"/>
      <c r="AYE119" s="1"/>
      <c r="AYF119" s="1"/>
      <c r="AYG119" s="1"/>
      <c r="AYH119" s="1"/>
      <c r="AYI119" s="1"/>
      <c r="AYJ119" s="1"/>
      <c r="AYK119" s="1"/>
      <c r="AYL119" s="1"/>
      <c r="AYM119" s="1"/>
      <c r="AYN119" s="1"/>
      <c r="AYO119" s="1"/>
      <c r="AYP119" s="1"/>
      <c r="AYQ119" s="1"/>
      <c r="AYR119" s="1"/>
      <c r="AYS119" s="1"/>
      <c r="AYT119" s="1"/>
      <c r="AYU119" s="1"/>
      <c r="AYV119" s="1"/>
      <c r="AYW119" s="1"/>
      <c r="AYX119" s="1"/>
      <c r="AYY119" s="1"/>
      <c r="AYZ119" s="1"/>
      <c r="AZA119" s="1"/>
      <c r="AZB119" s="1"/>
      <c r="AZC119" s="1"/>
      <c r="AZD119" s="1"/>
      <c r="AZE119" s="1"/>
      <c r="AZF119" s="1"/>
      <c r="AZG119" s="1"/>
      <c r="AZH119" s="1"/>
      <c r="AZI119" s="1"/>
      <c r="AZJ119" s="1"/>
      <c r="AZK119" s="1"/>
      <c r="AZL119" s="1"/>
      <c r="AZM119" s="1"/>
      <c r="AZN119" s="1"/>
      <c r="AZO119" s="1"/>
      <c r="AZP119" s="1"/>
      <c r="AZQ119" s="1"/>
      <c r="AZR119" s="1"/>
      <c r="AZS119" s="1"/>
      <c r="AZT119" s="1"/>
      <c r="AZU119" s="1"/>
      <c r="AZV119" s="1"/>
      <c r="AZW119" s="1"/>
      <c r="AZX119" s="1"/>
      <c r="AZY119" s="1"/>
      <c r="AZZ119" s="1"/>
      <c r="BAA119" s="1"/>
      <c r="BAB119" s="1"/>
      <c r="BAC119" s="1"/>
      <c r="BAD119" s="1"/>
      <c r="BAE119" s="1"/>
      <c r="BAF119" s="1"/>
      <c r="BAG119" s="1"/>
      <c r="BAH119" s="1"/>
      <c r="BAI119" s="1"/>
      <c r="BAJ119" s="1"/>
      <c r="BAK119" s="1"/>
      <c r="BAL119" s="1"/>
      <c r="BAM119" s="1"/>
      <c r="BAN119" s="1"/>
      <c r="BAO119" s="1"/>
      <c r="BAP119" s="1"/>
      <c r="BAQ119" s="1"/>
      <c r="BAR119" s="1"/>
      <c r="BAS119" s="1"/>
      <c r="BAT119" s="1"/>
      <c r="BAU119" s="1"/>
      <c r="BAV119" s="1"/>
      <c r="BAW119" s="1"/>
      <c r="BAX119" s="1"/>
      <c r="BAY119" s="1"/>
      <c r="BAZ119" s="1"/>
      <c r="BBA119" s="1"/>
      <c r="BBB119" s="1"/>
      <c r="BBC119" s="1"/>
      <c r="BBD119" s="1"/>
      <c r="BBE119" s="1"/>
      <c r="BBF119" s="1"/>
      <c r="BBG119" s="1"/>
      <c r="BBH119" s="1"/>
      <c r="BBI119" s="1"/>
      <c r="BBJ119" s="1"/>
      <c r="BBK119" s="1"/>
      <c r="BBL119" s="1"/>
      <c r="BBM119" s="1"/>
      <c r="BBN119" s="1"/>
      <c r="BBO119" s="1"/>
      <c r="BBP119" s="1"/>
      <c r="BBQ119" s="1"/>
      <c r="BBR119" s="1"/>
      <c r="BBS119" s="1"/>
      <c r="BBT119" s="1"/>
      <c r="BBU119" s="1"/>
      <c r="BBV119" s="1"/>
      <c r="BBW119" s="1"/>
      <c r="BBX119" s="1"/>
      <c r="BBY119" s="1"/>
      <c r="BBZ119" s="1"/>
      <c r="BCA119" s="1"/>
      <c r="BCB119" s="1"/>
      <c r="BCC119" s="1"/>
      <c r="BCD119" s="1"/>
      <c r="BCE119" s="1"/>
      <c r="BCF119" s="1"/>
      <c r="BCG119" s="1"/>
      <c r="BCH119" s="1"/>
      <c r="BCI119" s="1"/>
      <c r="BCJ119" s="1"/>
      <c r="BCK119" s="1"/>
      <c r="BCL119" s="1"/>
      <c r="BCM119" s="1"/>
      <c r="BCN119" s="1"/>
      <c r="BCO119" s="1"/>
      <c r="BCP119" s="1"/>
      <c r="BCQ119" s="1"/>
      <c r="BCR119" s="1"/>
      <c r="BCS119" s="1"/>
      <c r="BCT119" s="1"/>
      <c r="BCU119" s="1"/>
      <c r="BCV119" s="1"/>
      <c r="BCW119" s="1"/>
      <c r="BCX119" s="1"/>
      <c r="BCY119" s="1"/>
      <c r="BCZ119" s="1"/>
      <c r="BDA119" s="1"/>
      <c r="BDB119" s="1"/>
      <c r="BDC119" s="1"/>
      <c r="BDD119" s="1"/>
      <c r="BDE119" s="1"/>
      <c r="BDF119" s="1"/>
      <c r="BDG119" s="1"/>
      <c r="BDH119" s="1"/>
      <c r="BDI119" s="1"/>
      <c r="BDJ119" s="1"/>
      <c r="BDK119" s="1"/>
      <c r="BDL119" s="1"/>
      <c r="BDM119" s="1"/>
      <c r="BDN119" s="1"/>
      <c r="BDO119" s="1"/>
      <c r="BDP119" s="1"/>
      <c r="BDQ119" s="1"/>
      <c r="BDR119" s="1"/>
      <c r="BDS119" s="1"/>
      <c r="BDT119" s="1"/>
      <c r="BDU119" s="1"/>
      <c r="BDV119" s="1"/>
      <c r="BDW119" s="1"/>
      <c r="BDX119" s="1"/>
      <c r="BDY119" s="1"/>
      <c r="BDZ119" s="1"/>
      <c r="BEA119" s="1"/>
      <c r="BEB119" s="1"/>
      <c r="BEC119" s="1"/>
      <c r="BED119" s="1"/>
      <c r="BEE119" s="1"/>
      <c r="BEF119" s="1"/>
      <c r="BEG119" s="1"/>
      <c r="BEH119" s="1"/>
      <c r="BEI119" s="1"/>
      <c r="BEJ119" s="1"/>
      <c r="BEK119" s="1"/>
      <c r="BEL119" s="1"/>
      <c r="BEM119" s="1"/>
      <c r="BEN119" s="1"/>
      <c r="BEO119" s="1"/>
      <c r="BEP119" s="1"/>
      <c r="BEQ119" s="1"/>
      <c r="BER119" s="1"/>
      <c r="BES119" s="1"/>
      <c r="BET119" s="1"/>
      <c r="BEU119" s="1"/>
      <c r="BEV119" s="1"/>
      <c r="BEW119" s="1"/>
      <c r="BEX119" s="1"/>
      <c r="BEY119" s="1"/>
      <c r="BEZ119" s="1"/>
      <c r="BFA119" s="1"/>
      <c r="BFB119" s="1"/>
      <c r="BFC119" s="1"/>
      <c r="BFD119" s="1"/>
      <c r="BFE119" s="1"/>
      <c r="BFF119" s="1"/>
      <c r="BFG119" s="1"/>
      <c r="BFH119" s="1"/>
      <c r="BFI119" s="1"/>
      <c r="BFJ119" s="1"/>
      <c r="BFK119" s="1"/>
      <c r="BFL119" s="1"/>
      <c r="BFM119" s="1"/>
      <c r="BFN119" s="1"/>
      <c r="BFO119" s="1"/>
      <c r="BFP119" s="1"/>
      <c r="BFQ119" s="1"/>
      <c r="BFR119" s="1"/>
      <c r="BFS119" s="1"/>
      <c r="BFT119" s="1"/>
      <c r="BFU119" s="1"/>
      <c r="BFV119" s="1"/>
      <c r="BFW119" s="1"/>
      <c r="BFX119" s="1"/>
      <c r="BFY119" s="1"/>
      <c r="BFZ119" s="1"/>
      <c r="BGA119" s="1"/>
      <c r="BGB119" s="1"/>
      <c r="BGC119" s="1"/>
      <c r="BGD119" s="1"/>
      <c r="BGE119" s="1"/>
      <c r="BGF119" s="1"/>
      <c r="BGG119" s="1"/>
      <c r="BGH119" s="1"/>
      <c r="BGI119" s="1"/>
      <c r="BGJ119" s="1"/>
      <c r="BGK119" s="1"/>
      <c r="BGL119" s="1"/>
      <c r="BGM119" s="1"/>
      <c r="BGN119" s="1"/>
      <c r="BGO119" s="1"/>
      <c r="BGP119" s="1"/>
      <c r="BGQ119" s="1"/>
      <c r="BGR119" s="1"/>
      <c r="BGS119" s="1"/>
      <c r="BGT119" s="1"/>
      <c r="BGU119" s="1"/>
      <c r="BGV119" s="1"/>
      <c r="BGW119" s="1"/>
      <c r="BGX119" s="1"/>
      <c r="BGY119" s="1"/>
      <c r="BGZ119" s="1"/>
      <c r="BHA119" s="1"/>
      <c r="BHB119" s="1"/>
      <c r="BHC119" s="1"/>
      <c r="BHD119" s="1"/>
      <c r="BHE119" s="1"/>
      <c r="BHF119" s="1"/>
      <c r="BHG119" s="1"/>
      <c r="BHH119" s="1"/>
      <c r="BHI119" s="1"/>
      <c r="BHJ119" s="1"/>
      <c r="BHK119" s="1"/>
      <c r="BHL119" s="1"/>
      <c r="BHM119" s="1"/>
      <c r="BHN119" s="1"/>
      <c r="BHO119" s="1"/>
      <c r="BHP119" s="1"/>
    </row>
    <row r="120" spans="1:1584" s="1" customFormat="1" ht="21" customHeight="1">
      <c r="A120" s="15" t="s">
        <v>206</v>
      </c>
      <c r="B120" s="15"/>
      <c r="C120" s="15"/>
      <c r="D120" s="15"/>
      <c r="E120" s="15"/>
      <c r="F120" s="37">
        <f>H120/G120</f>
        <v>1318.0796933853201</v>
      </c>
      <c r="G120" s="35">
        <v>9.5</v>
      </c>
      <c r="H120" s="35">
        <f>H69*R75</f>
        <v>12521.7570871605</v>
      </c>
      <c r="I120" s="15"/>
      <c r="J120" s="15">
        <f>F120*L120</f>
        <v>1318.0796933853201</v>
      </c>
      <c r="K120" s="15">
        <f>M120*L120</f>
        <v>425273.23729597603</v>
      </c>
      <c r="L120" s="15">
        <v>1</v>
      </c>
      <c r="M120" s="37">
        <f>O120/N120</f>
        <v>425273.23729597603</v>
      </c>
      <c r="N120" s="15">
        <v>1.03</v>
      </c>
      <c r="O120" s="35">
        <f>Q120-H120</f>
        <v>438031.43441485602</v>
      </c>
      <c r="P120" s="15"/>
      <c r="Q120" s="35">
        <f>S120</f>
        <v>450553.19150201598</v>
      </c>
      <c r="R120" s="15">
        <v>1</v>
      </c>
      <c r="S120" s="35">
        <f>S75+S51</f>
        <v>450553.19150201598</v>
      </c>
    </row>
    <row r="121" spans="1:1584" s="4" customFormat="1" ht="24.75" customHeight="1">
      <c r="A121" s="15" t="s">
        <v>1</v>
      </c>
      <c r="B121" s="15" t="s">
        <v>68</v>
      </c>
      <c r="C121" s="15" t="s">
        <v>27</v>
      </c>
      <c r="D121" s="15" t="s">
        <v>207</v>
      </c>
      <c r="E121" s="265" t="s">
        <v>208</v>
      </c>
      <c r="F121" s="15" t="s">
        <v>6</v>
      </c>
      <c r="G121" s="35" t="s">
        <v>32</v>
      </c>
      <c r="H121" s="15" t="s">
        <v>33</v>
      </c>
      <c r="I121" s="15" t="s">
        <v>2</v>
      </c>
      <c r="J121" s="15" t="s">
        <v>3</v>
      </c>
      <c r="K121" s="15" t="s">
        <v>4</v>
      </c>
      <c r="L121" s="15" t="s">
        <v>5</v>
      </c>
      <c r="M121" s="15" t="s">
        <v>6</v>
      </c>
      <c r="N121" s="15"/>
      <c r="O121" s="40" t="s">
        <v>8</v>
      </c>
      <c r="P121" s="15" t="s">
        <v>38</v>
      </c>
      <c r="Q121" s="40" t="s">
        <v>23</v>
      </c>
      <c r="R121" s="15" t="s">
        <v>39</v>
      </c>
      <c r="S121" s="35" t="s">
        <v>40</v>
      </c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  <c r="JE121" s="1"/>
      <c r="JF121" s="1"/>
      <c r="JG121" s="1"/>
      <c r="JH121" s="1"/>
      <c r="JI121" s="1"/>
      <c r="JJ121" s="1"/>
      <c r="JK121" s="1"/>
      <c r="JL121" s="1"/>
      <c r="JM121" s="1"/>
      <c r="JN121" s="1"/>
      <c r="JO121" s="1"/>
      <c r="JP121" s="1"/>
      <c r="JQ121" s="1"/>
      <c r="JR121" s="1"/>
      <c r="JS121" s="1"/>
      <c r="JT121" s="1"/>
      <c r="JU121" s="1"/>
      <c r="JV121" s="1"/>
      <c r="JW121" s="1"/>
      <c r="JX121" s="1"/>
      <c r="JY121" s="1"/>
      <c r="JZ121" s="1"/>
      <c r="KA121" s="1"/>
      <c r="KB121" s="1"/>
      <c r="KC121" s="1"/>
      <c r="KD121" s="1"/>
      <c r="KE121" s="1"/>
      <c r="KF121" s="1"/>
      <c r="KG121" s="1"/>
      <c r="KH121" s="1"/>
      <c r="KI121" s="1"/>
      <c r="KJ121" s="1"/>
      <c r="KK121" s="1"/>
      <c r="KL121" s="1"/>
      <c r="KM121" s="1"/>
      <c r="KN121" s="1"/>
      <c r="KO121" s="1"/>
      <c r="KP121" s="1"/>
      <c r="KQ121" s="1"/>
      <c r="KR121" s="1"/>
      <c r="KS121" s="1"/>
      <c r="KT121" s="1"/>
      <c r="KU121" s="1"/>
      <c r="KV121" s="1"/>
      <c r="KW121" s="1"/>
      <c r="KX121" s="1"/>
      <c r="KY121" s="1"/>
      <c r="KZ121" s="1"/>
      <c r="LA121" s="1"/>
      <c r="LB121" s="1"/>
      <c r="LC121" s="1"/>
      <c r="LD121" s="1"/>
      <c r="LE121" s="1"/>
      <c r="LF121" s="1"/>
      <c r="LG121" s="1"/>
      <c r="LH121" s="1"/>
      <c r="LI121" s="1"/>
      <c r="LJ121" s="1"/>
      <c r="LK121" s="1"/>
      <c r="LL121" s="1"/>
      <c r="LM121" s="1"/>
      <c r="LN121" s="1"/>
      <c r="LO121" s="1"/>
      <c r="LP121" s="1"/>
      <c r="LQ121" s="1"/>
      <c r="LR121" s="1"/>
      <c r="LS121" s="1"/>
      <c r="LT121" s="1"/>
      <c r="LU121" s="1"/>
      <c r="LV121" s="1"/>
      <c r="LW121" s="1"/>
      <c r="LX121" s="1"/>
      <c r="LY121" s="1"/>
      <c r="LZ121" s="1"/>
      <c r="MA121" s="1"/>
      <c r="MB121" s="1"/>
      <c r="MC121" s="1"/>
      <c r="MD121" s="1"/>
      <c r="ME121" s="1"/>
      <c r="MF121" s="1"/>
      <c r="MG121" s="1"/>
      <c r="MH121" s="1"/>
      <c r="MI121" s="1"/>
      <c r="MJ121" s="1"/>
      <c r="MK121" s="1"/>
      <c r="ML121" s="1"/>
      <c r="MM121" s="1"/>
      <c r="MN121" s="1"/>
      <c r="MO121" s="1"/>
      <c r="MP121" s="1"/>
      <c r="MQ121" s="1"/>
      <c r="MR121" s="1"/>
      <c r="MS121" s="1"/>
      <c r="MT121" s="1"/>
      <c r="MU121" s="1"/>
      <c r="MV121" s="1"/>
      <c r="MW121" s="1"/>
      <c r="MX121" s="1"/>
      <c r="MY121" s="1"/>
      <c r="MZ121" s="1"/>
      <c r="NA121" s="1"/>
      <c r="NB121" s="1"/>
      <c r="NC121" s="1"/>
      <c r="ND121" s="1"/>
      <c r="NE121" s="1"/>
      <c r="NF121" s="1"/>
      <c r="NG121" s="1"/>
      <c r="NH121" s="1"/>
      <c r="NI121" s="1"/>
      <c r="NJ121" s="1"/>
      <c r="NK121" s="1"/>
      <c r="NL121" s="1"/>
      <c r="NM121" s="1"/>
      <c r="NN121" s="1"/>
      <c r="NO121" s="1"/>
      <c r="NP121" s="1"/>
      <c r="NQ121" s="1"/>
      <c r="NR121" s="1"/>
      <c r="NS121" s="1"/>
      <c r="NT121" s="1"/>
      <c r="NU121" s="1"/>
      <c r="NV121" s="1"/>
      <c r="NW121" s="1"/>
      <c r="NX121" s="1"/>
      <c r="NY121" s="1"/>
      <c r="NZ121" s="1"/>
      <c r="OA121" s="1"/>
      <c r="OB121" s="1"/>
      <c r="OC121" s="1"/>
      <c r="OD121" s="1"/>
      <c r="OE121" s="1"/>
      <c r="OF121" s="1"/>
      <c r="OG121" s="1"/>
      <c r="OH121" s="1"/>
      <c r="OI121" s="1"/>
      <c r="OJ121" s="1"/>
      <c r="OK121" s="1"/>
      <c r="OL121" s="1"/>
      <c r="OM121" s="1"/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  <c r="PO121" s="1"/>
      <c r="PP121" s="1"/>
      <c r="PQ121" s="1"/>
      <c r="PR121" s="1"/>
      <c r="PS121" s="1"/>
      <c r="PT121" s="1"/>
      <c r="PU121" s="1"/>
      <c r="PV121" s="1"/>
      <c r="PW121" s="1"/>
      <c r="PX121" s="1"/>
      <c r="PY121" s="1"/>
      <c r="PZ121" s="1"/>
      <c r="QA121" s="1"/>
      <c r="QB121" s="1"/>
      <c r="QC121" s="1"/>
      <c r="QD121" s="1"/>
      <c r="QE121" s="1"/>
      <c r="QF121" s="1"/>
      <c r="QG121" s="1"/>
      <c r="QH121" s="1"/>
      <c r="QI121" s="1"/>
      <c r="QJ121" s="1"/>
      <c r="QK121" s="1"/>
      <c r="QL121" s="1"/>
      <c r="QM121" s="1"/>
      <c r="QN121" s="1"/>
      <c r="QO121" s="1"/>
      <c r="QP121" s="1"/>
      <c r="QQ121" s="1"/>
      <c r="QR121" s="1"/>
      <c r="QS121" s="1"/>
      <c r="QT121" s="1"/>
      <c r="QU121" s="1"/>
      <c r="QV121" s="1"/>
      <c r="QW121" s="1"/>
      <c r="QX121" s="1"/>
      <c r="QY121" s="1"/>
      <c r="QZ121" s="1"/>
      <c r="RA121" s="1"/>
      <c r="RB121" s="1"/>
      <c r="RC121" s="1"/>
      <c r="RD121" s="1"/>
      <c r="RE121" s="1"/>
      <c r="RF121" s="1"/>
      <c r="RG121" s="1"/>
      <c r="RH121" s="1"/>
      <c r="RI121" s="1"/>
      <c r="RJ121" s="1"/>
      <c r="RK121" s="1"/>
      <c r="RL121" s="1"/>
      <c r="RM121" s="1"/>
      <c r="RN121" s="1"/>
      <c r="RO121" s="1"/>
      <c r="RP121" s="1"/>
      <c r="RQ121" s="1"/>
      <c r="RR121" s="1"/>
      <c r="RS121" s="1"/>
      <c r="RT121" s="1"/>
      <c r="RU121" s="1"/>
      <c r="RV121" s="1"/>
      <c r="RW121" s="1"/>
      <c r="RX121" s="1"/>
      <c r="RY121" s="1"/>
      <c r="RZ121" s="1"/>
      <c r="SA121" s="1"/>
      <c r="SB121" s="1"/>
      <c r="SC121" s="1"/>
      <c r="SD121" s="1"/>
      <c r="SE121" s="1"/>
      <c r="SF121" s="1"/>
      <c r="SG121" s="1"/>
      <c r="SH121" s="1"/>
      <c r="SI121" s="1"/>
      <c r="SJ121" s="1"/>
      <c r="SK121" s="1"/>
      <c r="SL121" s="1"/>
      <c r="SM121" s="1"/>
      <c r="SN121" s="1"/>
      <c r="SO121" s="1"/>
      <c r="SP121" s="1"/>
      <c r="SQ121" s="1"/>
      <c r="SR121" s="1"/>
      <c r="SS121" s="1"/>
      <c r="ST121" s="1"/>
      <c r="SU121" s="1"/>
      <c r="SV121" s="1"/>
      <c r="SW121" s="1"/>
      <c r="SX121" s="1"/>
      <c r="SY121" s="1"/>
      <c r="SZ121" s="1"/>
      <c r="TA121" s="1"/>
      <c r="TB121" s="1"/>
      <c r="TC121" s="1"/>
      <c r="TD121" s="1"/>
      <c r="TE121" s="1"/>
      <c r="TF121" s="1"/>
      <c r="TG121" s="1"/>
      <c r="TH121" s="1"/>
      <c r="TI121" s="1"/>
      <c r="TJ121" s="1"/>
      <c r="TK121" s="1"/>
      <c r="TL121" s="1"/>
      <c r="TM121" s="1"/>
      <c r="TN121" s="1"/>
      <c r="TO121" s="1"/>
      <c r="TP121" s="1"/>
      <c r="TQ121" s="1"/>
      <c r="TR121" s="1"/>
      <c r="TS121" s="1"/>
      <c r="TT121" s="1"/>
      <c r="TU121" s="1"/>
      <c r="TV121" s="1"/>
      <c r="TW121" s="1"/>
      <c r="TX121" s="1"/>
      <c r="TY121" s="1"/>
      <c r="TZ121" s="1"/>
      <c r="UA121" s="1"/>
      <c r="UB121" s="1"/>
      <c r="UC121" s="1"/>
      <c r="UD121" s="1"/>
      <c r="UE121" s="1"/>
      <c r="UF121" s="1"/>
      <c r="UG121" s="1"/>
      <c r="UH121" s="1"/>
      <c r="UI121" s="1"/>
      <c r="UJ121" s="1"/>
      <c r="UK121" s="1"/>
      <c r="UL121" s="1"/>
      <c r="UM121" s="1"/>
      <c r="UN121" s="1"/>
      <c r="UO121" s="1"/>
      <c r="UP121" s="1"/>
      <c r="UQ121" s="1"/>
      <c r="UR121" s="1"/>
      <c r="US121" s="1"/>
      <c r="UT121" s="1"/>
      <c r="UU121" s="1"/>
      <c r="UV121" s="1"/>
      <c r="UW121" s="1"/>
      <c r="UX121" s="1"/>
      <c r="UY121" s="1"/>
      <c r="UZ121" s="1"/>
      <c r="VA121" s="1"/>
      <c r="VB121" s="1"/>
      <c r="VC121" s="1"/>
      <c r="VD121" s="1"/>
      <c r="VE121" s="1"/>
      <c r="VF121" s="1"/>
      <c r="VG121" s="1"/>
      <c r="VH121" s="1"/>
      <c r="VI121" s="1"/>
      <c r="VJ121" s="1"/>
      <c r="VK121" s="1"/>
      <c r="VL121" s="1"/>
      <c r="VM121" s="1"/>
      <c r="VN121" s="1"/>
      <c r="VO121" s="1"/>
      <c r="VP121" s="1"/>
      <c r="VQ121" s="1"/>
      <c r="VR121" s="1"/>
      <c r="VS121" s="1"/>
      <c r="VT121" s="1"/>
      <c r="VU121" s="1"/>
      <c r="VV121" s="1"/>
      <c r="VW121" s="1"/>
      <c r="VX121" s="1"/>
      <c r="VY121" s="1"/>
      <c r="VZ121" s="1"/>
      <c r="WA121" s="1"/>
      <c r="WB121" s="1"/>
      <c r="WC121" s="1"/>
      <c r="WD121" s="1"/>
      <c r="WE121" s="1"/>
      <c r="WF121" s="1"/>
      <c r="WG121" s="1"/>
      <c r="WH121" s="1"/>
      <c r="WI121" s="1"/>
      <c r="WJ121" s="1"/>
      <c r="WK121" s="1"/>
      <c r="WL121" s="1"/>
      <c r="WM121" s="1"/>
      <c r="WN121" s="1"/>
      <c r="WO121" s="1"/>
      <c r="WP121" s="1"/>
      <c r="WQ121" s="1"/>
      <c r="WR121" s="1"/>
      <c r="WS121" s="1"/>
      <c r="WT121" s="1"/>
      <c r="WU121" s="1"/>
      <c r="WV121" s="1"/>
      <c r="WW121" s="1"/>
      <c r="WX121" s="1"/>
      <c r="WY121" s="1"/>
      <c r="WZ121" s="1"/>
      <c r="XA121" s="1"/>
      <c r="XB121" s="1"/>
      <c r="XC121" s="1"/>
      <c r="XD121" s="1"/>
      <c r="XE121" s="1"/>
      <c r="XF121" s="1"/>
      <c r="XG121" s="1"/>
      <c r="XH121" s="1"/>
      <c r="XI121" s="1"/>
      <c r="XJ121" s="1"/>
      <c r="XK121" s="1"/>
      <c r="XL121" s="1"/>
      <c r="XM121" s="1"/>
      <c r="XN121" s="1"/>
      <c r="XO121" s="1"/>
      <c r="XP121" s="1"/>
      <c r="XQ121" s="1"/>
      <c r="XR121" s="1"/>
      <c r="XS121" s="1"/>
      <c r="XT121" s="1"/>
      <c r="XU121" s="1"/>
      <c r="XV121" s="1"/>
      <c r="XW121" s="1"/>
      <c r="XX121" s="1"/>
      <c r="XY121" s="1"/>
      <c r="XZ121" s="1"/>
      <c r="YA121" s="1"/>
      <c r="YB121" s="1"/>
      <c r="YC121" s="1"/>
      <c r="YD121" s="1"/>
      <c r="YE121" s="1"/>
      <c r="YF121" s="1"/>
      <c r="YG121" s="1"/>
      <c r="YH121" s="1"/>
      <c r="YI121" s="1"/>
      <c r="YJ121" s="1"/>
      <c r="YK121" s="1"/>
      <c r="YL121" s="1"/>
      <c r="YM121" s="1"/>
      <c r="YN121" s="1"/>
      <c r="YO121" s="1"/>
      <c r="YP121" s="1"/>
      <c r="YQ121" s="1"/>
      <c r="YR121" s="1"/>
      <c r="YS121" s="1"/>
      <c r="YT121" s="1"/>
      <c r="YU121" s="1"/>
      <c r="YV121" s="1"/>
      <c r="YW121" s="1"/>
      <c r="YX121" s="1"/>
      <c r="YY121" s="1"/>
      <c r="YZ121" s="1"/>
      <c r="ZA121" s="1"/>
      <c r="ZB121" s="1"/>
      <c r="ZC121" s="1"/>
      <c r="ZD121" s="1"/>
      <c r="ZE121" s="1"/>
      <c r="ZF121" s="1"/>
      <c r="ZG121" s="1"/>
      <c r="ZH121" s="1"/>
      <c r="ZI121" s="1"/>
      <c r="ZJ121" s="1"/>
      <c r="ZK121" s="1"/>
      <c r="ZL121" s="1"/>
      <c r="ZM121" s="1"/>
      <c r="ZN121" s="1"/>
      <c r="ZO121" s="1"/>
      <c r="ZP121" s="1"/>
      <c r="ZQ121" s="1"/>
      <c r="ZR121" s="1"/>
      <c r="ZS121" s="1"/>
      <c r="ZT121" s="1"/>
      <c r="ZU121" s="1"/>
      <c r="ZV121" s="1"/>
      <c r="ZW121" s="1"/>
      <c r="ZX121" s="1"/>
      <c r="ZY121" s="1"/>
      <c r="ZZ121" s="1"/>
      <c r="AAA121" s="1"/>
      <c r="AAB121" s="1"/>
      <c r="AAC121" s="1"/>
      <c r="AAD121" s="1"/>
      <c r="AAE121" s="1"/>
      <c r="AAF121" s="1"/>
      <c r="AAG121" s="1"/>
      <c r="AAH121" s="1"/>
      <c r="AAI121" s="1"/>
      <c r="AAJ121" s="1"/>
      <c r="AAK121" s="1"/>
      <c r="AAL121" s="1"/>
      <c r="AAM121" s="1"/>
      <c r="AAN121" s="1"/>
      <c r="AAO121" s="1"/>
      <c r="AAP121" s="1"/>
      <c r="AAQ121" s="1"/>
      <c r="AAR121" s="1"/>
      <c r="AAS121" s="1"/>
      <c r="AAT121" s="1"/>
      <c r="AAU121" s="1"/>
      <c r="AAV121" s="1"/>
      <c r="AAW121" s="1"/>
      <c r="AAX121" s="1"/>
      <c r="AAY121" s="1"/>
      <c r="AAZ121" s="1"/>
      <c r="ABA121" s="1"/>
      <c r="ABB121" s="1"/>
      <c r="ABC121" s="1"/>
      <c r="ABD121" s="1"/>
      <c r="ABE121" s="1"/>
      <c r="ABF121" s="1"/>
      <c r="ABG121" s="1"/>
      <c r="ABH121" s="1"/>
      <c r="ABI121" s="1"/>
      <c r="ABJ121" s="1"/>
      <c r="ABK121" s="1"/>
      <c r="ABL121" s="1"/>
      <c r="ABM121" s="1"/>
      <c r="ABN121" s="1"/>
      <c r="ABO121" s="1"/>
      <c r="ABP121" s="1"/>
      <c r="ABQ121" s="1"/>
      <c r="ABR121" s="1"/>
      <c r="ABS121" s="1"/>
      <c r="ABT121" s="1"/>
      <c r="ABU121" s="1"/>
      <c r="ABV121" s="1"/>
      <c r="ABW121" s="1"/>
      <c r="ABX121" s="1"/>
      <c r="ABY121" s="1"/>
      <c r="ABZ121" s="1"/>
      <c r="ACA121" s="1"/>
      <c r="ACB121" s="1"/>
      <c r="ACC121" s="1"/>
      <c r="ACD121" s="1"/>
      <c r="ACE121" s="1"/>
      <c r="ACF121" s="1"/>
      <c r="ACG121" s="1"/>
      <c r="ACH121" s="1"/>
      <c r="ACI121" s="1"/>
      <c r="ACJ121" s="1"/>
      <c r="ACK121" s="1"/>
      <c r="ACL121" s="1"/>
      <c r="ACM121" s="1"/>
      <c r="ACN121" s="1"/>
      <c r="ACO121" s="1"/>
      <c r="ACP121" s="1"/>
      <c r="ACQ121" s="1"/>
      <c r="ACR121" s="1"/>
      <c r="ACS121" s="1"/>
      <c r="ACT121" s="1"/>
      <c r="ACU121" s="1"/>
      <c r="ACV121" s="1"/>
      <c r="ACW121" s="1"/>
      <c r="ACX121" s="1"/>
      <c r="ACY121" s="1"/>
      <c r="ACZ121" s="1"/>
      <c r="ADA121" s="1"/>
      <c r="ADB121" s="1"/>
      <c r="ADC121" s="1"/>
      <c r="ADD121" s="1"/>
      <c r="ADE121" s="1"/>
      <c r="ADF121" s="1"/>
      <c r="ADG121" s="1"/>
      <c r="ADH121" s="1"/>
      <c r="ADI121" s="1"/>
      <c r="ADJ121" s="1"/>
      <c r="ADK121" s="1"/>
      <c r="ADL121" s="1"/>
      <c r="ADM121" s="1"/>
      <c r="ADN121" s="1"/>
      <c r="ADO121" s="1"/>
      <c r="ADP121" s="1"/>
      <c r="ADQ121" s="1"/>
      <c r="ADR121" s="1"/>
      <c r="ADS121" s="1"/>
      <c r="ADT121" s="1"/>
      <c r="ADU121" s="1"/>
      <c r="ADV121" s="1"/>
      <c r="ADW121" s="1"/>
      <c r="ADX121" s="1"/>
      <c r="ADY121" s="1"/>
      <c r="ADZ121" s="1"/>
      <c r="AEA121" s="1"/>
      <c r="AEB121" s="1"/>
      <c r="AEC121" s="1"/>
      <c r="AED121" s="1"/>
      <c r="AEE121" s="1"/>
      <c r="AEF121" s="1"/>
      <c r="AEG121" s="1"/>
      <c r="AEH121" s="1"/>
      <c r="AEI121" s="1"/>
      <c r="AEJ121" s="1"/>
      <c r="AEK121" s="1"/>
      <c r="AEL121" s="1"/>
      <c r="AEM121" s="1"/>
      <c r="AEN121" s="1"/>
      <c r="AEO121" s="1"/>
      <c r="AEP121" s="1"/>
      <c r="AEQ121" s="1"/>
      <c r="AER121" s="1"/>
      <c r="AES121" s="1"/>
      <c r="AET121" s="1"/>
      <c r="AEU121" s="1"/>
      <c r="AEV121" s="1"/>
      <c r="AEW121" s="1"/>
      <c r="AEX121" s="1"/>
      <c r="AEY121" s="1"/>
      <c r="AEZ121" s="1"/>
      <c r="AFA121" s="1"/>
      <c r="AFB121" s="1"/>
      <c r="AFC121" s="1"/>
      <c r="AFD121" s="1"/>
      <c r="AFE121" s="1"/>
      <c r="AFF121" s="1"/>
      <c r="AFG121" s="1"/>
      <c r="AFH121" s="1"/>
      <c r="AFI121" s="1"/>
      <c r="AFJ121" s="1"/>
      <c r="AFK121" s="1"/>
      <c r="AFL121" s="1"/>
      <c r="AFM121" s="1"/>
      <c r="AFN121" s="1"/>
      <c r="AFO121" s="1"/>
      <c r="AFP121" s="1"/>
      <c r="AFQ121" s="1"/>
      <c r="AFR121" s="1"/>
      <c r="AFS121" s="1"/>
      <c r="AFT121" s="1"/>
      <c r="AFU121" s="1"/>
      <c r="AFV121" s="1"/>
      <c r="AFW121" s="1"/>
      <c r="AFX121" s="1"/>
      <c r="AFY121" s="1"/>
      <c r="AFZ121" s="1"/>
      <c r="AGA121" s="1"/>
      <c r="AGB121" s="1"/>
      <c r="AGC121" s="1"/>
      <c r="AGD121" s="1"/>
      <c r="AGE121" s="1"/>
      <c r="AGF121" s="1"/>
      <c r="AGG121" s="1"/>
      <c r="AGH121" s="1"/>
      <c r="AGI121" s="1"/>
      <c r="AGJ121" s="1"/>
      <c r="AGK121" s="1"/>
      <c r="AGL121" s="1"/>
      <c r="AGM121" s="1"/>
      <c r="AGN121" s="1"/>
      <c r="AGO121" s="1"/>
      <c r="AGP121" s="1"/>
      <c r="AGQ121" s="1"/>
      <c r="AGR121" s="1"/>
      <c r="AGS121" s="1"/>
      <c r="AGT121" s="1"/>
      <c r="AGU121" s="1"/>
      <c r="AGV121" s="1"/>
      <c r="AGW121" s="1"/>
      <c r="AGX121" s="1"/>
      <c r="AGY121" s="1"/>
      <c r="AGZ121" s="1"/>
      <c r="AHA121" s="1"/>
      <c r="AHB121" s="1"/>
      <c r="AHC121" s="1"/>
      <c r="AHD121" s="1"/>
      <c r="AHE121" s="1"/>
      <c r="AHF121" s="1"/>
      <c r="AHG121" s="1"/>
      <c r="AHH121" s="1"/>
      <c r="AHI121" s="1"/>
      <c r="AHJ121" s="1"/>
      <c r="AHK121" s="1"/>
      <c r="AHL121" s="1"/>
      <c r="AHM121" s="1"/>
      <c r="AHN121" s="1"/>
      <c r="AHO121" s="1"/>
      <c r="AHP121" s="1"/>
      <c r="AHQ121" s="1"/>
      <c r="AHR121" s="1"/>
      <c r="AHS121" s="1"/>
      <c r="AHT121" s="1"/>
      <c r="AHU121" s="1"/>
      <c r="AHV121" s="1"/>
      <c r="AHW121" s="1"/>
      <c r="AHX121" s="1"/>
      <c r="AHY121" s="1"/>
      <c r="AHZ121" s="1"/>
      <c r="AIA121" s="1"/>
      <c r="AIB121" s="1"/>
      <c r="AIC121" s="1"/>
      <c r="AID121" s="1"/>
      <c r="AIE121" s="1"/>
      <c r="AIF121" s="1"/>
      <c r="AIG121" s="1"/>
      <c r="AIH121" s="1"/>
      <c r="AII121" s="1"/>
      <c r="AIJ121" s="1"/>
      <c r="AIK121" s="1"/>
      <c r="AIL121" s="1"/>
      <c r="AIM121" s="1"/>
      <c r="AIN121" s="1"/>
      <c r="AIO121" s="1"/>
      <c r="AIP121" s="1"/>
      <c r="AIQ121" s="1"/>
      <c r="AIR121" s="1"/>
      <c r="AIS121" s="1"/>
      <c r="AIT121" s="1"/>
      <c r="AIU121" s="1"/>
      <c r="AIV121" s="1"/>
      <c r="AIW121" s="1"/>
      <c r="AIX121" s="1"/>
      <c r="AIY121" s="1"/>
      <c r="AIZ121" s="1"/>
      <c r="AJA121" s="1"/>
      <c r="AJB121" s="1"/>
      <c r="AJC121" s="1"/>
      <c r="AJD121" s="1"/>
      <c r="AJE121" s="1"/>
      <c r="AJF121" s="1"/>
      <c r="AJG121" s="1"/>
      <c r="AJH121" s="1"/>
      <c r="AJI121" s="1"/>
      <c r="AJJ121" s="1"/>
      <c r="AJK121" s="1"/>
      <c r="AJL121" s="1"/>
      <c r="AJM121" s="1"/>
      <c r="AJN121" s="1"/>
      <c r="AJO121" s="1"/>
      <c r="AJP121" s="1"/>
      <c r="AJQ121" s="1"/>
      <c r="AJR121" s="1"/>
      <c r="AJS121" s="1"/>
      <c r="AJT121" s="1"/>
      <c r="AJU121" s="1"/>
      <c r="AJV121" s="1"/>
      <c r="AJW121" s="1"/>
      <c r="AJX121" s="1"/>
      <c r="AJY121" s="1"/>
      <c r="AJZ121" s="1"/>
      <c r="AKA121" s="1"/>
      <c r="AKB121" s="1"/>
      <c r="AKC121" s="1"/>
      <c r="AKD121" s="1"/>
      <c r="AKE121" s="1"/>
      <c r="AKF121" s="1"/>
      <c r="AKG121" s="1"/>
      <c r="AKH121" s="1"/>
      <c r="AKI121" s="1"/>
      <c r="AKJ121" s="1"/>
      <c r="AKK121" s="1"/>
      <c r="AKL121" s="1"/>
      <c r="AKM121" s="1"/>
      <c r="AKN121" s="1"/>
      <c r="AKO121" s="1"/>
      <c r="AKP121" s="1"/>
      <c r="AKQ121" s="1"/>
      <c r="AKR121" s="1"/>
      <c r="AKS121" s="1"/>
      <c r="AKT121" s="1"/>
      <c r="AKU121" s="1"/>
      <c r="AKV121" s="1"/>
      <c r="AKW121" s="1"/>
      <c r="AKX121" s="1"/>
      <c r="AKY121" s="1"/>
      <c r="AKZ121" s="1"/>
      <c r="ALA121" s="1"/>
      <c r="ALB121" s="1"/>
      <c r="ALC121" s="1"/>
      <c r="ALD121" s="1"/>
      <c r="ALE121" s="1"/>
      <c r="ALF121" s="1"/>
      <c r="ALG121" s="1"/>
      <c r="ALH121" s="1"/>
      <c r="ALI121" s="1"/>
      <c r="ALJ121" s="1"/>
      <c r="ALK121" s="1"/>
      <c r="ALL121" s="1"/>
      <c r="ALM121" s="1"/>
      <c r="ALN121" s="1"/>
      <c r="ALO121" s="1"/>
      <c r="ALP121" s="1"/>
      <c r="ALQ121" s="1"/>
      <c r="ALR121" s="1"/>
      <c r="ALS121" s="1"/>
      <c r="ALT121" s="1"/>
      <c r="ALU121" s="1"/>
      <c r="ALV121" s="1"/>
      <c r="ALW121" s="1"/>
      <c r="ALX121" s="1"/>
      <c r="ALY121" s="1"/>
      <c r="ALZ121" s="1"/>
      <c r="AMA121" s="1"/>
      <c r="AMB121" s="1"/>
      <c r="AMC121" s="1"/>
      <c r="AMD121" s="1"/>
      <c r="AME121" s="1"/>
      <c r="AMF121" s="1"/>
      <c r="AMG121" s="1"/>
      <c r="AMH121" s="1"/>
      <c r="AMI121" s="1"/>
      <c r="AMJ121" s="1"/>
      <c r="AMK121" s="1"/>
      <c r="AML121" s="1"/>
      <c r="AMM121" s="1"/>
      <c r="AMN121" s="1"/>
      <c r="AMO121" s="1"/>
      <c r="AMP121" s="1"/>
      <c r="AMQ121" s="1"/>
      <c r="AMR121" s="1"/>
      <c r="AMS121" s="1"/>
      <c r="AMT121" s="1"/>
      <c r="AMU121" s="1"/>
      <c r="AMV121" s="1"/>
      <c r="AMW121" s="1"/>
      <c r="AMX121" s="1"/>
      <c r="AMY121" s="1"/>
      <c r="AMZ121" s="1"/>
      <c r="ANA121" s="1"/>
      <c r="ANB121" s="1"/>
      <c r="ANC121" s="1"/>
      <c r="AND121" s="1"/>
      <c r="ANE121" s="1"/>
      <c r="ANF121" s="1"/>
      <c r="ANG121" s="1"/>
      <c r="ANH121" s="1"/>
      <c r="ANI121" s="1"/>
      <c r="ANJ121" s="1"/>
      <c r="ANK121" s="1"/>
      <c r="ANL121" s="1"/>
      <c r="ANM121" s="1"/>
      <c r="ANN121" s="1"/>
      <c r="ANO121" s="1"/>
      <c r="ANP121" s="1"/>
      <c r="ANQ121" s="1"/>
      <c r="ANR121" s="1"/>
      <c r="ANS121" s="1"/>
      <c r="ANT121" s="1"/>
      <c r="ANU121" s="1"/>
      <c r="ANV121" s="1"/>
      <c r="ANW121" s="1"/>
      <c r="ANX121" s="1"/>
      <c r="ANY121" s="1"/>
      <c r="ANZ121" s="1"/>
      <c r="AOA121" s="1"/>
      <c r="AOB121" s="1"/>
      <c r="AOC121" s="1"/>
      <c r="AOD121" s="1"/>
      <c r="AOE121" s="1"/>
      <c r="AOF121" s="1"/>
      <c r="AOG121" s="1"/>
      <c r="AOH121" s="1"/>
      <c r="AOI121" s="1"/>
      <c r="AOJ121" s="1"/>
      <c r="AOK121" s="1"/>
      <c r="AOL121" s="1"/>
      <c r="AOM121" s="1"/>
      <c r="AON121" s="1"/>
      <c r="AOO121" s="1"/>
      <c r="AOP121" s="1"/>
      <c r="AOQ121" s="1"/>
      <c r="AOR121" s="1"/>
      <c r="AOS121" s="1"/>
      <c r="AOT121" s="1"/>
      <c r="AOU121" s="1"/>
      <c r="AOV121" s="1"/>
      <c r="AOW121" s="1"/>
      <c r="AOX121" s="1"/>
      <c r="AOY121" s="1"/>
      <c r="AOZ121" s="1"/>
      <c r="APA121" s="1"/>
      <c r="APB121" s="1"/>
      <c r="APC121" s="1"/>
      <c r="APD121" s="1"/>
      <c r="APE121" s="1"/>
      <c r="APF121" s="1"/>
      <c r="APG121" s="1"/>
      <c r="APH121" s="1"/>
      <c r="API121" s="1"/>
      <c r="APJ121" s="1"/>
      <c r="APK121" s="1"/>
      <c r="APL121" s="1"/>
      <c r="APM121" s="1"/>
      <c r="APN121" s="1"/>
      <c r="APO121" s="1"/>
      <c r="APP121" s="1"/>
      <c r="APQ121" s="1"/>
      <c r="APR121" s="1"/>
      <c r="APS121" s="1"/>
      <c r="APT121" s="1"/>
      <c r="APU121" s="1"/>
      <c r="APV121" s="1"/>
      <c r="APW121" s="1"/>
      <c r="APX121" s="1"/>
      <c r="APY121" s="1"/>
      <c r="APZ121" s="1"/>
      <c r="AQA121" s="1"/>
      <c r="AQB121" s="1"/>
      <c r="AQC121" s="1"/>
      <c r="AQD121" s="1"/>
      <c r="AQE121" s="1"/>
      <c r="AQF121" s="1"/>
      <c r="AQG121" s="1"/>
      <c r="AQH121" s="1"/>
      <c r="AQI121" s="1"/>
      <c r="AQJ121" s="1"/>
      <c r="AQK121" s="1"/>
      <c r="AQL121" s="1"/>
      <c r="AQM121" s="1"/>
      <c r="AQN121" s="1"/>
      <c r="AQO121" s="1"/>
      <c r="AQP121" s="1"/>
      <c r="AQQ121" s="1"/>
      <c r="AQR121" s="1"/>
      <c r="AQS121" s="1"/>
      <c r="AQT121" s="1"/>
      <c r="AQU121" s="1"/>
      <c r="AQV121" s="1"/>
      <c r="AQW121" s="1"/>
      <c r="AQX121" s="1"/>
      <c r="AQY121" s="1"/>
      <c r="AQZ121" s="1"/>
      <c r="ARA121" s="1"/>
      <c r="ARB121" s="1"/>
      <c r="ARC121" s="1"/>
      <c r="ARD121" s="1"/>
      <c r="ARE121" s="1"/>
      <c r="ARF121" s="1"/>
      <c r="ARG121" s="1"/>
      <c r="ARH121" s="1"/>
      <c r="ARI121" s="1"/>
      <c r="ARJ121" s="1"/>
      <c r="ARK121" s="1"/>
      <c r="ARL121" s="1"/>
      <c r="ARM121" s="1"/>
      <c r="ARN121" s="1"/>
      <c r="ARO121" s="1"/>
      <c r="ARP121" s="1"/>
      <c r="ARQ121" s="1"/>
      <c r="ARR121" s="1"/>
      <c r="ARS121" s="1"/>
      <c r="ART121" s="1"/>
      <c r="ARU121" s="1"/>
      <c r="ARV121" s="1"/>
      <c r="ARW121" s="1"/>
      <c r="ARX121" s="1"/>
      <c r="ARY121" s="1"/>
      <c r="ARZ121" s="1"/>
      <c r="ASA121" s="1"/>
      <c r="ASB121" s="1"/>
      <c r="ASC121" s="1"/>
      <c r="ASD121" s="1"/>
      <c r="ASE121" s="1"/>
      <c r="ASF121" s="1"/>
      <c r="ASG121" s="1"/>
      <c r="ASH121" s="1"/>
      <c r="ASI121" s="1"/>
      <c r="ASJ121" s="1"/>
      <c r="ASK121" s="1"/>
      <c r="ASL121" s="1"/>
      <c r="ASM121" s="1"/>
      <c r="ASN121" s="1"/>
      <c r="ASO121" s="1"/>
      <c r="ASP121" s="1"/>
      <c r="ASQ121" s="1"/>
      <c r="ASR121" s="1"/>
      <c r="ASS121" s="1"/>
      <c r="AST121" s="1"/>
      <c r="ASU121" s="1"/>
      <c r="ASV121" s="1"/>
      <c r="ASW121" s="1"/>
      <c r="ASX121" s="1"/>
      <c r="ASY121" s="1"/>
      <c r="ASZ121" s="1"/>
      <c r="ATA121" s="1"/>
      <c r="ATB121" s="1"/>
      <c r="ATC121" s="1"/>
      <c r="ATD121" s="1"/>
      <c r="ATE121" s="1"/>
      <c r="ATF121" s="1"/>
      <c r="ATG121" s="1"/>
      <c r="ATH121" s="1"/>
      <c r="ATI121" s="1"/>
      <c r="ATJ121" s="1"/>
      <c r="ATK121" s="1"/>
      <c r="ATL121" s="1"/>
      <c r="ATM121" s="1"/>
      <c r="ATN121" s="1"/>
      <c r="ATO121" s="1"/>
      <c r="ATP121" s="1"/>
      <c r="ATQ121" s="1"/>
      <c r="ATR121" s="1"/>
      <c r="ATS121" s="1"/>
      <c r="ATT121" s="1"/>
      <c r="ATU121" s="1"/>
      <c r="ATV121" s="1"/>
      <c r="ATW121" s="1"/>
      <c r="ATX121" s="1"/>
      <c r="ATY121" s="1"/>
      <c r="ATZ121" s="1"/>
      <c r="AUA121" s="1"/>
      <c r="AUB121" s="1"/>
      <c r="AUC121" s="1"/>
      <c r="AUD121" s="1"/>
      <c r="AUE121" s="1"/>
      <c r="AUF121" s="1"/>
      <c r="AUG121" s="1"/>
      <c r="AUH121" s="1"/>
      <c r="AUI121" s="1"/>
      <c r="AUJ121" s="1"/>
      <c r="AUK121" s="1"/>
      <c r="AUL121" s="1"/>
      <c r="AUM121" s="1"/>
      <c r="AUN121" s="1"/>
      <c r="AUO121" s="1"/>
      <c r="AUP121" s="1"/>
      <c r="AUQ121" s="1"/>
      <c r="AUR121" s="1"/>
      <c r="AUS121" s="1"/>
      <c r="AUT121" s="1"/>
      <c r="AUU121" s="1"/>
      <c r="AUV121" s="1"/>
      <c r="AUW121" s="1"/>
      <c r="AUX121" s="1"/>
      <c r="AUY121" s="1"/>
      <c r="AUZ121" s="1"/>
      <c r="AVA121" s="1"/>
      <c r="AVB121" s="1"/>
      <c r="AVC121" s="1"/>
      <c r="AVD121" s="1"/>
      <c r="AVE121" s="1"/>
      <c r="AVF121" s="1"/>
      <c r="AVG121" s="1"/>
      <c r="AVH121" s="1"/>
      <c r="AVI121" s="1"/>
      <c r="AVJ121" s="1"/>
      <c r="AVK121" s="1"/>
      <c r="AVL121" s="1"/>
      <c r="AVM121" s="1"/>
      <c r="AVN121" s="1"/>
      <c r="AVO121" s="1"/>
      <c r="AVP121" s="1"/>
      <c r="AVQ121" s="1"/>
      <c r="AVR121" s="1"/>
      <c r="AVS121" s="1"/>
      <c r="AVT121" s="1"/>
      <c r="AVU121" s="1"/>
      <c r="AVV121" s="1"/>
      <c r="AVW121" s="1"/>
      <c r="AVX121" s="1"/>
      <c r="AVY121" s="1"/>
      <c r="AVZ121" s="1"/>
      <c r="AWA121" s="1"/>
      <c r="AWB121" s="1"/>
      <c r="AWC121" s="1"/>
      <c r="AWD121" s="1"/>
      <c r="AWE121" s="1"/>
      <c r="AWF121" s="1"/>
      <c r="AWG121" s="1"/>
      <c r="AWH121" s="1"/>
      <c r="AWI121" s="1"/>
      <c r="AWJ121" s="1"/>
      <c r="AWK121" s="1"/>
      <c r="AWL121" s="1"/>
      <c r="AWM121" s="1"/>
      <c r="AWN121" s="1"/>
      <c r="AWO121" s="1"/>
      <c r="AWP121" s="1"/>
      <c r="AWQ121" s="1"/>
      <c r="AWR121" s="1"/>
      <c r="AWS121" s="1"/>
      <c r="AWT121" s="1"/>
      <c r="AWU121" s="1"/>
      <c r="AWV121" s="1"/>
      <c r="AWW121" s="1"/>
      <c r="AWX121" s="1"/>
      <c r="AWY121" s="1"/>
      <c r="AWZ121" s="1"/>
      <c r="AXA121" s="1"/>
      <c r="AXB121" s="1"/>
      <c r="AXC121" s="1"/>
      <c r="AXD121" s="1"/>
      <c r="AXE121" s="1"/>
      <c r="AXF121" s="1"/>
      <c r="AXG121" s="1"/>
      <c r="AXH121" s="1"/>
      <c r="AXI121" s="1"/>
      <c r="AXJ121" s="1"/>
      <c r="AXK121" s="1"/>
      <c r="AXL121" s="1"/>
      <c r="AXM121" s="1"/>
      <c r="AXN121" s="1"/>
      <c r="AXO121" s="1"/>
      <c r="AXP121" s="1"/>
      <c r="AXQ121" s="1"/>
      <c r="AXR121" s="1"/>
      <c r="AXS121" s="1"/>
      <c r="AXT121" s="1"/>
      <c r="AXU121" s="1"/>
      <c r="AXV121" s="1"/>
      <c r="AXW121" s="1"/>
      <c r="AXX121" s="1"/>
      <c r="AXY121" s="1"/>
      <c r="AXZ121" s="1"/>
      <c r="AYA121" s="1"/>
      <c r="AYB121" s="1"/>
      <c r="AYC121" s="1"/>
      <c r="AYD121" s="1"/>
      <c r="AYE121" s="1"/>
      <c r="AYF121" s="1"/>
      <c r="AYG121" s="1"/>
      <c r="AYH121" s="1"/>
      <c r="AYI121" s="1"/>
      <c r="AYJ121" s="1"/>
      <c r="AYK121" s="1"/>
      <c r="AYL121" s="1"/>
      <c r="AYM121" s="1"/>
      <c r="AYN121" s="1"/>
      <c r="AYO121" s="1"/>
      <c r="AYP121" s="1"/>
      <c r="AYQ121" s="1"/>
      <c r="AYR121" s="1"/>
      <c r="AYS121" s="1"/>
      <c r="AYT121" s="1"/>
      <c r="AYU121" s="1"/>
      <c r="AYV121" s="1"/>
      <c r="AYW121" s="1"/>
      <c r="AYX121" s="1"/>
      <c r="AYY121" s="1"/>
      <c r="AYZ121" s="1"/>
      <c r="AZA121" s="1"/>
      <c r="AZB121" s="1"/>
      <c r="AZC121" s="1"/>
      <c r="AZD121" s="1"/>
      <c r="AZE121" s="1"/>
      <c r="AZF121" s="1"/>
      <c r="AZG121" s="1"/>
      <c r="AZH121" s="1"/>
      <c r="AZI121" s="1"/>
      <c r="AZJ121" s="1"/>
      <c r="AZK121" s="1"/>
      <c r="AZL121" s="1"/>
      <c r="AZM121" s="1"/>
      <c r="AZN121" s="1"/>
      <c r="AZO121" s="1"/>
      <c r="AZP121" s="1"/>
      <c r="AZQ121" s="1"/>
      <c r="AZR121" s="1"/>
      <c r="AZS121" s="1"/>
      <c r="AZT121" s="1"/>
      <c r="AZU121" s="1"/>
      <c r="AZV121" s="1"/>
      <c r="AZW121" s="1"/>
      <c r="AZX121" s="1"/>
      <c r="AZY121" s="1"/>
      <c r="AZZ121" s="1"/>
      <c r="BAA121" s="1"/>
      <c r="BAB121" s="1"/>
      <c r="BAC121" s="1"/>
      <c r="BAD121" s="1"/>
      <c r="BAE121" s="1"/>
      <c r="BAF121" s="1"/>
      <c r="BAG121" s="1"/>
      <c r="BAH121" s="1"/>
      <c r="BAI121" s="1"/>
      <c r="BAJ121" s="1"/>
      <c r="BAK121" s="1"/>
      <c r="BAL121" s="1"/>
      <c r="BAM121" s="1"/>
      <c r="BAN121" s="1"/>
      <c r="BAO121" s="1"/>
      <c r="BAP121" s="1"/>
      <c r="BAQ121" s="1"/>
      <c r="BAR121" s="1"/>
      <c r="BAS121" s="1"/>
      <c r="BAT121" s="1"/>
      <c r="BAU121" s="1"/>
      <c r="BAV121" s="1"/>
      <c r="BAW121" s="1"/>
      <c r="BAX121" s="1"/>
      <c r="BAY121" s="1"/>
      <c r="BAZ121" s="1"/>
      <c r="BBA121" s="1"/>
      <c r="BBB121" s="1"/>
      <c r="BBC121" s="1"/>
      <c r="BBD121" s="1"/>
      <c r="BBE121" s="1"/>
      <c r="BBF121" s="1"/>
      <c r="BBG121" s="1"/>
      <c r="BBH121" s="1"/>
      <c r="BBI121" s="1"/>
      <c r="BBJ121" s="1"/>
      <c r="BBK121" s="1"/>
      <c r="BBL121" s="1"/>
      <c r="BBM121" s="1"/>
      <c r="BBN121" s="1"/>
      <c r="BBO121" s="1"/>
      <c r="BBP121" s="1"/>
      <c r="BBQ121" s="1"/>
      <c r="BBR121" s="1"/>
      <c r="BBS121" s="1"/>
      <c r="BBT121" s="1"/>
      <c r="BBU121" s="1"/>
      <c r="BBV121" s="1"/>
      <c r="BBW121" s="1"/>
      <c r="BBX121" s="1"/>
      <c r="BBY121" s="1"/>
      <c r="BBZ121" s="1"/>
      <c r="BCA121" s="1"/>
      <c r="BCB121" s="1"/>
      <c r="BCC121" s="1"/>
      <c r="BCD121" s="1"/>
      <c r="BCE121" s="1"/>
      <c r="BCF121" s="1"/>
      <c r="BCG121" s="1"/>
      <c r="BCH121" s="1"/>
      <c r="BCI121" s="1"/>
      <c r="BCJ121" s="1"/>
      <c r="BCK121" s="1"/>
      <c r="BCL121" s="1"/>
      <c r="BCM121" s="1"/>
      <c r="BCN121" s="1"/>
      <c r="BCO121" s="1"/>
      <c r="BCP121" s="1"/>
      <c r="BCQ121" s="1"/>
      <c r="BCR121" s="1"/>
      <c r="BCS121" s="1"/>
      <c r="BCT121" s="1"/>
      <c r="BCU121" s="1"/>
      <c r="BCV121" s="1"/>
      <c r="BCW121" s="1"/>
      <c r="BCX121" s="1"/>
      <c r="BCY121" s="1"/>
      <c r="BCZ121" s="1"/>
      <c r="BDA121" s="1"/>
      <c r="BDB121" s="1"/>
      <c r="BDC121" s="1"/>
      <c r="BDD121" s="1"/>
      <c r="BDE121" s="1"/>
      <c r="BDF121" s="1"/>
      <c r="BDG121" s="1"/>
      <c r="BDH121" s="1"/>
      <c r="BDI121" s="1"/>
      <c r="BDJ121" s="1"/>
      <c r="BDK121" s="1"/>
      <c r="BDL121" s="1"/>
      <c r="BDM121" s="1"/>
      <c r="BDN121" s="1"/>
      <c r="BDO121" s="1"/>
      <c r="BDP121" s="1"/>
      <c r="BDQ121" s="1"/>
      <c r="BDR121" s="1"/>
      <c r="BDS121" s="1"/>
      <c r="BDT121" s="1"/>
      <c r="BDU121" s="1"/>
      <c r="BDV121" s="1"/>
      <c r="BDW121" s="1"/>
      <c r="BDX121" s="1"/>
      <c r="BDY121" s="1"/>
      <c r="BDZ121" s="1"/>
      <c r="BEA121" s="1"/>
      <c r="BEB121" s="1"/>
      <c r="BEC121" s="1"/>
      <c r="BED121" s="1"/>
      <c r="BEE121" s="1"/>
      <c r="BEF121" s="1"/>
      <c r="BEG121" s="1"/>
      <c r="BEH121" s="1"/>
      <c r="BEI121" s="1"/>
      <c r="BEJ121" s="1"/>
      <c r="BEK121" s="1"/>
      <c r="BEL121" s="1"/>
      <c r="BEM121" s="1"/>
      <c r="BEN121" s="1"/>
      <c r="BEO121" s="1"/>
      <c r="BEP121" s="1"/>
      <c r="BEQ121" s="1"/>
      <c r="BER121" s="1"/>
      <c r="BES121" s="1"/>
      <c r="BET121" s="1"/>
      <c r="BEU121" s="1"/>
      <c r="BEV121" s="1"/>
      <c r="BEW121" s="1"/>
      <c r="BEX121" s="1"/>
      <c r="BEY121" s="1"/>
      <c r="BEZ121" s="1"/>
      <c r="BFA121" s="1"/>
      <c r="BFB121" s="1"/>
      <c r="BFC121" s="1"/>
      <c r="BFD121" s="1"/>
      <c r="BFE121" s="1"/>
      <c r="BFF121" s="1"/>
      <c r="BFG121" s="1"/>
      <c r="BFH121" s="1"/>
      <c r="BFI121" s="1"/>
      <c r="BFJ121" s="1"/>
      <c r="BFK121" s="1"/>
      <c r="BFL121" s="1"/>
      <c r="BFM121" s="1"/>
      <c r="BFN121" s="1"/>
      <c r="BFO121" s="1"/>
      <c r="BFP121" s="1"/>
      <c r="BFQ121" s="1"/>
      <c r="BFR121" s="1"/>
      <c r="BFS121" s="1"/>
      <c r="BFT121" s="1"/>
      <c r="BFU121" s="1"/>
      <c r="BFV121" s="1"/>
      <c r="BFW121" s="1"/>
      <c r="BFX121" s="1"/>
      <c r="BFY121" s="1"/>
      <c r="BFZ121" s="1"/>
      <c r="BGA121" s="1"/>
      <c r="BGB121" s="1"/>
      <c r="BGC121" s="1"/>
      <c r="BGD121" s="1"/>
      <c r="BGE121" s="1"/>
      <c r="BGF121" s="1"/>
      <c r="BGG121" s="1"/>
      <c r="BGH121" s="1"/>
      <c r="BGI121" s="1"/>
      <c r="BGJ121" s="1"/>
      <c r="BGK121" s="1"/>
      <c r="BGL121" s="1"/>
      <c r="BGM121" s="1"/>
      <c r="BGN121" s="1"/>
      <c r="BGO121" s="1"/>
      <c r="BGP121" s="1"/>
      <c r="BGQ121" s="1"/>
      <c r="BGR121" s="1"/>
      <c r="BGS121" s="1"/>
      <c r="BGT121" s="1"/>
      <c r="BGU121" s="1"/>
      <c r="BGV121" s="1"/>
      <c r="BGW121" s="1"/>
      <c r="BGX121" s="1"/>
      <c r="BGY121" s="1"/>
      <c r="BGZ121" s="1"/>
      <c r="BHA121" s="1"/>
      <c r="BHB121" s="1"/>
      <c r="BHC121" s="1"/>
      <c r="BHD121" s="1"/>
      <c r="BHE121" s="1"/>
      <c r="BHF121" s="1"/>
      <c r="BHG121" s="1"/>
      <c r="BHH121" s="1"/>
      <c r="BHI121" s="1"/>
      <c r="BHJ121" s="1"/>
      <c r="BHK121" s="1"/>
      <c r="BHL121" s="1"/>
      <c r="BHM121" s="1"/>
      <c r="BHN121" s="1"/>
      <c r="BHO121" s="1"/>
      <c r="BHP121" s="1"/>
    </row>
    <row r="122" spans="1:1584" s="4" customFormat="1" ht="21.75" customHeight="1">
      <c r="A122" s="15"/>
      <c r="B122" s="15"/>
      <c r="C122" s="15"/>
      <c r="D122" s="15"/>
      <c r="E122" s="265"/>
      <c r="F122" s="15"/>
      <c r="G122" s="35"/>
      <c r="H122" s="15"/>
      <c r="I122" s="15"/>
      <c r="J122" s="15"/>
      <c r="K122" s="15"/>
      <c r="L122" s="15"/>
      <c r="M122" s="15"/>
      <c r="N122" s="15"/>
      <c r="O122" s="40"/>
      <c r="P122" s="15"/>
      <c r="Q122" s="40"/>
      <c r="R122" s="15"/>
      <c r="S122" s="35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  <c r="IZ122" s="1"/>
      <c r="JA122" s="1"/>
      <c r="JB122" s="1"/>
      <c r="JC122" s="1"/>
      <c r="JD122" s="1"/>
      <c r="JE122" s="1"/>
      <c r="JF122" s="1"/>
      <c r="JG122" s="1"/>
      <c r="JH122" s="1"/>
      <c r="JI122" s="1"/>
      <c r="JJ122" s="1"/>
      <c r="JK122" s="1"/>
      <c r="JL122" s="1"/>
      <c r="JM122" s="1"/>
      <c r="JN122" s="1"/>
      <c r="JO122" s="1"/>
      <c r="JP122" s="1"/>
      <c r="JQ122" s="1"/>
      <c r="JR122" s="1"/>
      <c r="JS122" s="1"/>
      <c r="JT122" s="1"/>
      <c r="JU122" s="1"/>
      <c r="JV122" s="1"/>
      <c r="JW122" s="1"/>
      <c r="JX122" s="1"/>
      <c r="JY122" s="1"/>
      <c r="JZ122" s="1"/>
      <c r="KA122" s="1"/>
      <c r="KB122" s="1"/>
      <c r="KC122" s="1"/>
      <c r="KD122" s="1"/>
      <c r="KE122" s="1"/>
      <c r="KF122" s="1"/>
      <c r="KG122" s="1"/>
      <c r="KH122" s="1"/>
      <c r="KI122" s="1"/>
      <c r="KJ122" s="1"/>
      <c r="KK122" s="1"/>
      <c r="KL122" s="1"/>
      <c r="KM122" s="1"/>
      <c r="KN122" s="1"/>
      <c r="KO122" s="1"/>
      <c r="KP122" s="1"/>
      <c r="KQ122" s="1"/>
      <c r="KR122" s="1"/>
      <c r="KS122" s="1"/>
      <c r="KT122" s="1"/>
      <c r="KU122" s="1"/>
      <c r="KV122" s="1"/>
      <c r="KW122" s="1"/>
      <c r="KX122" s="1"/>
      <c r="KY122" s="1"/>
      <c r="KZ122" s="1"/>
      <c r="LA122" s="1"/>
      <c r="LB122" s="1"/>
      <c r="LC122" s="1"/>
      <c r="LD122" s="1"/>
      <c r="LE122" s="1"/>
      <c r="LF122" s="1"/>
      <c r="LG122" s="1"/>
      <c r="LH122" s="1"/>
      <c r="LI122" s="1"/>
      <c r="LJ122" s="1"/>
      <c r="LK122" s="1"/>
      <c r="LL122" s="1"/>
      <c r="LM122" s="1"/>
      <c r="LN122" s="1"/>
      <c r="LO122" s="1"/>
      <c r="LP122" s="1"/>
      <c r="LQ122" s="1"/>
      <c r="LR122" s="1"/>
      <c r="LS122" s="1"/>
      <c r="LT122" s="1"/>
      <c r="LU122" s="1"/>
      <c r="LV122" s="1"/>
      <c r="LW122" s="1"/>
      <c r="LX122" s="1"/>
      <c r="LY122" s="1"/>
      <c r="LZ122" s="1"/>
      <c r="MA122" s="1"/>
      <c r="MB122" s="1"/>
      <c r="MC122" s="1"/>
      <c r="MD122" s="1"/>
      <c r="ME122" s="1"/>
      <c r="MF122" s="1"/>
      <c r="MG122" s="1"/>
      <c r="MH122" s="1"/>
      <c r="MI122" s="1"/>
      <c r="MJ122" s="1"/>
      <c r="MK122" s="1"/>
      <c r="ML122" s="1"/>
      <c r="MM122" s="1"/>
      <c r="MN122" s="1"/>
      <c r="MO122" s="1"/>
      <c r="MP122" s="1"/>
      <c r="MQ122" s="1"/>
      <c r="MR122" s="1"/>
      <c r="MS122" s="1"/>
      <c r="MT122" s="1"/>
      <c r="MU122" s="1"/>
      <c r="MV122" s="1"/>
      <c r="MW122" s="1"/>
      <c r="MX122" s="1"/>
      <c r="MY122" s="1"/>
      <c r="MZ122" s="1"/>
      <c r="NA122" s="1"/>
      <c r="NB122" s="1"/>
      <c r="NC122" s="1"/>
      <c r="ND122" s="1"/>
      <c r="NE122" s="1"/>
      <c r="NF122" s="1"/>
      <c r="NG122" s="1"/>
      <c r="NH122" s="1"/>
      <c r="NI122" s="1"/>
      <c r="NJ122" s="1"/>
      <c r="NK122" s="1"/>
      <c r="NL122" s="1"/>
      <c r="NM122" s="1"/>
      <c r="NN122" s="1"/>
      <c r="NO122" s="1"/>
      <c r="NP122" s="1"/>
      <c r="NQ122" s="1"/>
      <c r="NR122" s="1"/>
      <c r="NS122" s="1"/>
      <c r="NT122" s="1"/>
      <c r="NU122" s="1"/>
      <c r="NV122" s="1"/>
      <c r="NW122" s="1"/>
      <c r="NX122" s="1"/>
      <c r="NY122" s="1"/>
      <c r="NZ122" s="1"/>
      <c r="OA122" s="1"/>
      <c r="OB122" s="1"/>
      <c r="OC122" s="1"/>
      <c r="OD122" s="1"/>
      <c r="OE122" s="1"/>
      <c r="OF122" s="1"/>
      <c r="OG122" s="1"/>
      <c r="OH122" s="1"/>
      <c r="OI122" s="1"/>
      <c r="OJ122" s="1"/>
      <c r="OK122" s="1"/>
      <c r="OL122" s="1"/>
      <c r="OM122" s="1"/>
      <c r="ON122" s="1"/>
      <c r="OO122" s="1"/>
      <c r="OP122" s="1"/>
      <c r="OQ122" s="1"/>
      <c r="OR122" s="1"/>
      <c r="OS122" s="1"/>
      <c r="OT122" s="1"/>
      <c r="OU122" s="1"/>
      <c r="OV122" s="1"/>
      <c r="OW122" s="1"/>
      <c r="OX122" s="1"/>
      <c r="OY122" s="1"/>
      <c r="OZ122" s="1"/>
      <c r="PA122" s="1"/>
      <c r="PB122" s="1"/>
      <c r="PC122" s="1"/>
      <c r="PD122" s="1"/>
      <c r="PE122" s="1"/>
      <c r="PF122" s="1"/>
      <c r="PG122" s="1"/>
      <c r="PH122" s="1"/>
      <c r="PI122" s="1"/>
      <c r="PJ122" s="1"/>
      <c r="PK122" s="1"/>
      <c r="PL122" s="1"/>
      <c r="PM122" s="1"/>
      <c r="PN122" s="1"/>
      <c r="PO122" s="1"/>
      <c r="PP122" s="1"/>
      <c r="PQ122" s="1"/>
      <c r="PR122" s="1"/>
      <c r="PS122" s="1"/>
      <c r="PT122" s="1"/>
      <c r="PU122" s="1"/>
      <c r="PV122" s="1"/>
      <c r="PW122" s="1"/>
      <c r="PX122" s="1"/>
      <c r="PY122" s="1"/>
      <c r="PZ122" s="1"/>
      <c r="QA122" s="1"/>
      <c r="QB122" s="1"/>
      <c r="QC122" s="1"/>
      <c r="QD122" s="1"/>
      <c r="QE122" s="1"/>
      <c r="QF122" s="1"/>
      <c r="QG122" s="1"/>
      <c r="QH122" s="1"/>
      <c r="QI122" s="1"/>
      <c r="QJ122" s="1"/>
      <c r="QK122" s="1"/>
      <c r="QL122" s="1"/>
      <c r="QM122" s="1"/>
      <c r="QN122" s="1"/>
      <c r="QO122" s="1"/>
      <c r="QP122" s="1"/>
      <c r="QQ122" s="1"/>
      <c r="QR122" s="1"/>
      <c r="QS122" s="1"/>
      <c r="QT122" s="1"/>
      <c r="QU122" s="1"/>
      <c r="QV122" s="1"/>
      <c r="QW122" s="1"/>
      <c r="QX122" s="1"/>
      <c r="QY122" s="1"/>
      <c r="QZ122" s="1"/>
      <c r="RA122" s="1"/>
      <c r="RB122" s="1"/>
      <c r="RC122" s="1"/>
      <c r="RD122" s="1"/>
      <c r="RE122" s="1"/>
      <c r="RF122" s="1"/>
      <c r="RG122" s="1"/>
      <c r="RH122" s="1"/>
      <c r="RI122" s="1"/>
      <c r="RJ122" s="1"/>
      <c r="RK122" s="1"/>
      <c r="RL122" s="1"/>
      <c r="RM122" s="1"/>
      <c r="RN122" s="1"/>
      <c r="RO122" s="1"/>
      <c r="RP122" s="1"/>
      <c r="RQ122" s="1"/>
      <c r="RR122" s="1"/>
      <c r="RS122" s="1"/>
      <c r="RT122" s="1"/>
      <c r="RU122" s="1"/>
      <c r="RV122" s="1"/>
      <c r="RW122" s="1"/>
      <c r="RX122" s="1"/>
      <c r="RY122" s="1"/>
      <c r="RZ122" s="1"/>
      <c r="SA122" s="1"/>
      <c r="SB122" s="1"/>
      <c r="SC122" s="1"/>
      <c r="SD122" s="1"/>
      <c r="SE122" s="1"/>
      <c r="SF122" s="1"/>
      <c r="SG122" s="1"/>
      <c r="SH122" s="1"/>
      <c r="SI122" s="1"/>
      <c r="SJ122" s="1"/>
      <c r="SK122" s="1"/>
      <c r="SL122" s="1"/>
      <c r="SM122" s="1"/>
      <c r="SN122" s="1"/>
      <c r="SO122" s="1"/>
      <c r="SP122" s="1"/>
      <c r="SQ122" s="1"/>
      <c r="SR122" s="1"/>
      <c r="SS122" s="1"/>
      <c r="ST122" s="1"/>
      <c r="SU122" s="1"/>
      <c r="SV122" s="1"/>
      <c r="SW122" s="1"/>
      <c r="SX122" s="1"/>
      <c r="SY122" s="1"/>
      <c r="SZ122" s="1"/>
      <c r="TA122" s="1"/>
      <c r="TB122" s="1"/>
      <c r="TC122" s="1"/>
      <c r="TD122" s="1"/>
      <c r="TE122" s="1"/>
      <c r="TF122" s="1"/>
      <c r="TG122" s="1"/>
      <c r="TH122" s="1"/>
      <c r="TI122" s="1"/>
      <c r="TJ122" s="1"/>
      <c r="TK122" s="1"/>
      <c r="TL122" s="1"/>
      <c r="TM122" s="1"/>
      <c r="TN122" s="1"/>
      <c r="TO122" s="1"/>
      <c r="TP122" s="1"/>
      <c r="TQ122" s="1"/>
      <c r="TR122" s="1"/>
      <c r="TS122" s="1"/>
      <c r="TT122" s="1"/>
      <c r="TU122" s="1"/>
      <c r="TV122" s="1"/>
      <c r="TW122" s="1"/>
      <c r="TX122" s="1"/>
      <c r="TY122" s="1"/>
      <c r="TZ122" s="1"/>
      <c r="UA122" s="1"/>
      <c r="UB122" s="1"/>
      <c r="UC122" s="1"/>
      <c r="UD122" s="1"/>
      <c r="UE122" s="1"/>
      <c r="UF122" s="1"/>
      <c r="UG122" s="1"/>
      <c r="UH122" s="1"/>
      <c r="UI122" s="1"/>
      <c r="UJ122" s="1"/>
      <c r="UK122" s="1"/>
      <c r="UL122" s="1"/>
      <c r="UM122" s="1"/>
      <c r="UN122" s="1"/>
      <c r="UO122" s="1"/>
      <c r="UP122" s="1"/>
      <c r="UQ122" s="1"/>
      <c r="UR122" s="1"/>
      <c r="US122" s="1"/>
      <c r="UT122" s="1"/>
      <c r="UU122" s="1"/>
      <c r="UV122" s="1"/>
      <c r="UW122" s="1"/>
      <c r="UX122" s="1"/>
      <c r="UY122" s="1"/>
      <c r="UZ122" s="1"/>
      <c r="VA122" s="1"/>
      <c r="VB122" s="1"/>
      <c r="VC122" s="1"/>
      <c r="VD122" s="1"/>
      <c r="VE122" s="1"/>
      <c r="VF122" s="1"/>
      <c r="VG122" s="1"/>
      <c r="VH122" s="1"/>
      <c r="VI122" s="1"/>
      <c r="VJ122" s="1"/>
      <c r="VK122" s="1"/>
      <c r="VL122" s="1"/>
      <c r="VM122" s="1"/>
      <c r="VN122" s="1"/>
      <c r="VO122" s="1"/>
      <c r="VP122" s="1"/>
      <c r="VQ122" s="1"/>
      <c r="VR122" s="1"/>
      <c r="VS122" s="1"/>
      <c r="VT122" s="1"/>
      <c r="VU122" s="1"/>
      <c r="VV122" s="1"/>
      <c r="VW122" s="1"/>
      <c r="VX122" s="1"/>
      <c r="VY122" s="1"/>
      <c r="VZ122" s="1"/>
      <c r="WA122" s="1"/>
      <c r="WB122" s="1"/>
      <c r="WC122" s="1"/>
      <c r="WD122" s="1"/>
      <c r="WE122" s="1"/>
      <c r="WF122" s="1"/>
      <c r="WG122" s="1"/>
      <c r="WH122" s="1"/>
      <c r="WI122" s="1"/>
      <c r="WJ122" s="1"/>
      <c r="WK122" s="1"/>
      <c r="WL122" s="1"/>
      <c r="WM122" s="1"/>
      <c r="WN122" s="1"/>
      <c r="WO122" s="1"/>
      <c r="WP122" s="1"/>
      <c r="WQ122" s="1"/>
      <c r="WR122" s="1"/>
      <c r="WS122" s="1"/>
      <c r="WT122" s="1"/>
      <c r="WU122" s="1"/>
      <c r="WV122" s="1"/>
      <c r="WW122" s="1"/>
      <c r="WX122" s="1"/>
      <c r="WY122" s="1"/>
      <c r="WZ122" s="1"/>
      <c r="XA122" s="1"/>
      <c r="XB122" s="1"/>
      <c r="XC122" s="1"/>
      <c r="XD122" s="1"/>
      <c r="XE122" s="1"/>
      <c r="XF122" s="1"/>
      <c r="XG122" s="1"/>
      <c r="XH122" s="1"/>
      <c r="XI122" s="1"/>
      <c r="XJ122" s="1"/>
      <c r="XK122" s="1"/>
      <c r="XL122" s="1"/>
      <c r="XM122" s="1"/>
      <c r="XN122" s="1"/>
      <c r="XO122" s="1"/>
      <c r="XP122" s="1"/>
      <c r="XQ122" s="1"/>
      <c r="XR122" s="1"/>
      <c r="XS122" s="1"/>
      <c r="XT122" s="1"/>
      <c r="XU122" s="1"/>
      <c r="XV122" s="1"/>
      <c r="XW122" s="1"/>
      <c r="XX122" s="1"/>
      <c r="XY122" s="1"/>
      <c r="XZ122" s="1"/>
      <c r="YA122" s="1"/>
      <c r="YB122" s="1"/>
      <c r="YC122" s="1"/>
      <c r="YD122" s="1"/>
      <c r="YE122" s="1"/>
      <c r="YF122" s="1"/>
      <c r="YG122" s="1"/>
      <c r="YH122" s="1"/>
      <c r="YI122" s="1"/>
      <c r="YJ122" s="1"/>
      <c r="YK122" s="1"/>
      <c r="YL122" s="1"/>
      <c r="YM122" s="1"/>
      <c r="YN122" s="1"/>
      <c r="YO122" s="1"/>
      <c r="YP122" s="1"/>
      <c r="YQ122" s="1"/>
      <c r="YR122" s="1"/>
      <c r="YS122" s="1"/>
      <c r="YT122" s="1"/>
      <c r="YU122" s="1"/>
      <c r="YV122" s="1"/>
      <c r="YW122" s="1"/>
      <c r="YX122" s="1"/>
      <c r="YY122" s="1"/>
      <c r="YZ122" s="1"/>
      <c r="ZA122" s="1"/>
      <c r="ZB122" s="1"/>
      <c r="ZC122" s="1"/>
      <c r="ZD122" s="1"/>
      <c r="ZE122" s="1"/>
      <c r="ZF122" s="1"/>
      <c r="ZG122" s="1"/>
      <c r="ZH122" s="1"/>
      <c r="ZI122" s="1"/>
      <c r="ZJ122" s="1"/>
      <c r="ZK122" s="1"/>
      <c r="ZL122" s="1"/>
      <c r="ZM122" s="1"/>
      <c r="ZN122" s="1"/>
      <c r="ZO122" s="1"/>
      <c r="ZP122" s="1"/>
      <c r="ZQ122" s="1"/>
      <c r="ZR122" s="1"/>
      <c r="ZS122" s="1"/>
      <c r="ZT122" s="1"/>
      <c r="ZU122" s="1"/>
      <c r="ZV122" s="1"/>
      <c r="ZW122" s="1"/>
      <c r="ZX122" s="1"/>
      <c r="ZY122" s="1"/>
      <c r="ZZ122" s="1"/>
      <c r="AAA122" s="1"/>
      <c r="AAB122" s="1"/>
      <c r="AAC122" s="1"/>
      <c r="AAD122" s="1"/>
      <c r="AAE122" s="1"/>
      <c r="AAF122" s="1"/>
      <c r="AAG122" s="1"/>
      <c r="AAH122" s="1"/>
      <c r="AAI122" s="1"/>
      <c r="AAJ122" s="1"/>
      <c r="AAK122" s="1"/>
      <c r="AAL122" s="1"/>
      <c r="AAM122" s="1"/>
      <c r="AAN122" s="1"/>
      <c r="AAO122" s="1"/>
      <c r="AAP122" s="1"/>
      <c r="AAQ122" s="1"/>
      <c r="AAR122" s="1"/>
      <c r="AAS122" s="1"/>
      <c r="AAT122" s="1"/>
      <c r="AAU122" s="1"/>
      <c r="AAV122" s="1"/>
      <c r="AAW122" s="1"/>
      <c r="AAX122" s="1"/>
      <c r="AAY122" s="1"/>
      <c r="AAZ122" s="1"/>
      <c r="ABA122" s="1"/>
      <c r="ABB122" s="1"/>
      <c r="ABC122" s="1"/>
      <c r="ABD122" s="1"/>
      <c r="ABE122" s="1"/>
      <c r="ABF122" s="1"/>
      <c r="ABG122" s="1"/>
      <c r="ABH122" s="1"/>
      <c r="ABI122" s="1"/>
      <c r="ABJ122" s="1"/>
      <c r="ABK122" s="1"/>
      <c r="ABL122" s="1"/>
      <c r="ABM122" s="1"/>
      <c r="ABN122" s="1"/>
      <c r="ABO122" s="1"/>
      <c r="ABP122" s="1"/>
      <c r="ABQ122" s="1"/>
      <c r="ABR122" s="1"/>
      <c r="ABS122" s="1"/>
      <c r="ABT122" s="1"/>
      <c r="ABU122" s="1"/>
      <c r="ABV122" s="1"/>
      <c r="ABW122" s="1"/>
      <c r="ABX122" s="1"/>
      <c r="ABY122" s="1"/>
      <c r="ABZ122" s="1"/>
      <c r="ACA122" s="1"/>
      <c r="ACB122" s="1"/>
      <c r="ACC122" s="1"/>
      <c r="ACD122" s="1"/>
      <c r="ACE122" s="1"/>
      <c r="ACF122" s="1"/>
      <c r="ACG122" s="1"/>
      <c r="ACH122" s="1"/>
      <c r="ACI122" s="1"/>
      <c r="ACJ122" s="1"/>
      <c r="ACK122" s="1"/>
      <c r="ACL122" s="1"/>
      <c r="ACM122" s="1"/>
      <c r="ACN122" s="1"/>
      <c r="ACO122" s="1"/>
      <c r="ACP122" s="1"/>
      <c r="ACQ122" s="1"/>
      <c r="ACR122" s="1"/>
      <c r="ACS122" s="1"/>
      <c r="ACT122" s="1"/>
      <c r="ACU122" s="1"/>
      <c r="ACV122" s="1"/>
      <c r="ACW122" s="1"/>
      <c r="ACX122" s="1"/>
      <c r="ACY122" s="1"/>
      <c r="ACZ122" s="1"/>
      <c r="ADA122" s="1"/>
      <c r="ADB122" s="1"/>
      <c r="ADC122" s="1"/>
      <c r="ADD122" s="1"/>
      <c r="ADE122" s="1"/>
      <c r="ADF122" s="1"/>
      <c r="ADG122" s="1"/>
      <c r="ADH122" s="1"/>
      <c r="ADI122" s="1"/>
      <c r="ADJ122" s="1"/>
      <c r="ADK122" s="1"/>
      <c r="ADL122" s="1"/>
      <c r="ADM122" s="1"/>
      <c r="ADN122" s="1"/>
      <c r="ADO122" s="1"/>
      <c r="ADP122" s="1"/>
      <c r="ADQ122" s="1"/>
      <c r="ADR122" s="1"/>
      <c r="ADS122" s="1"/>
      <c r="ADT122" s="1"/>
      <c r="ADU122" s="1"/>
      <c r="ADV122" s="1"/>
      <c r="ADW122" s="1"/>
      <c r="ADX122" s="1"/>
      <c r="ADY122" s="1"/>
      <c r="ADZ122" s="1"/>
      <c r="AEA122" s="1"/>
      <c r="AEB122" s="1"/>
      <c r="AEC122" s="1"/>
      <c r="AED122" s="1"/>
      <c r="AEE122" s="1"/>
      <c r="AEF122" s="1"/>
      <c r="AEG122" s="1"/>
      <c r="AEH122" s="1"/>
      <c r="AEI122" s="1"/>
      <c r="AEJ122" s="1"/>
      <c r="AEK122" s="1"/>
      <c r="AEL122" s="1"/>
      <c r="AEM122" s="1"/>
      <c r="AEN122" s="1"/>
      <c r="AEO122" s="1"/>
      <c r="AEP122" s="1"/>
      <c r="AEQ122" s="1"/>
      <c r="AER122" s="1"/>
      <c r="AES122" s="1"/>
      <c r="AET122" s="1"/>
      <c r="AEU122" s="1"/>
      <c r="AEV122" s="1"/>
      <c r="AEW122" s="1"/>
      <c r="AEX122" s="1"/>
      <c r="AEY122" s="1"/>
      <c r="AEZ122" s="1"/>
      <c r="AFA122" s="1"/>
      <c r="AFB122" s="1"/>
      <c r="AFC122" s="1"/>
      <c r="AFD122" s="1"/>
      <c r="AFE122" s="1"/>
      <c r="AFF122" s="1"/>
      <c r="AFG122" s="1"/>
      <c r="AFH122" s="1"/>
      <c r="AFI122" s="1"/>
      <c r="AFJ122" s="1"/>
      <c r="AFK122" s="1"/>
      <c r="AFL122" s="1"/>
      <c r="AFM122" s="1"/>
      <c r="AFN122" s="1"/>
      <c r="AFO122" s="1"/>
      <c r="AFP122" s="1"/>
      <c r="AFQ122" s="1"/>
      <c r="AFR122" s="1"/>
      <c r="AFS122" s="1"/>
      <c r="AFT122" s="1"/>
      <c r="AFU122" s="1"/>
      <c r="AFV122" s="1"/>
      <c r="AFW122" s="1"/>
      <c r="AFX122" s="1"/>
      <c r="AFY122" s="1"/>
      <c r="AFZ122" s="1"/>
      <c r="AGA122" s="1"/>
      <c r="AGB122" s="1"/>
      <c r="AGC122" s="1"/>
      <c r="AGD122" s="1"/>
      <c r="AGE122" s="1"/>
      <c r="AGF122" s="1"/>
      <c r="AGG122" s="1"/>
      <c r="AGH122" s="1"/>
      <c r="AGI122" s="1"/>
      <c r="AGJ122" s="1"/>
      <c r="AGK122" s="1"/>
      <c r="AGL122" s="1"/>
      <c r="AGM122" s="1"/>
      <c r="AGN122" s="1"/>
      <c r="AGO122" s="1"/>
      <c r="AGP122" s="1"/>
      <c r="AGQ122" s="1"/>
      <c r="AGR122" s="1"/>
      <c r="AGS122" s="1"/>
      <c r="AGT122" s="1"/>
      <c r="AGU122" s="1"/>
      <c r="AGV122" s="1"/>
      <c r="AGW122" s="1"/>
      <c r="AGX122" s="1"/>
      <c r="AGY122" s="1"/>
      <c r="AGZ122" s="1"/>
      <c r="AHA122" s="1"/>
      <c r="AHB122" s="1"/>
      <c r="AHC122" s="1"/>
      <c r="AHD122" s="1"/>
      <c r="AHE122" s="1"/>
      <c r="AHF122" s="1"/>
      <c r="AHG122" s="1"/>
      <c r="AHH122" s="1"/>
      <c r="AHI122" s="1"/>
      <c r="AHJ122" s="1"/>
      <c r="AHK122" s="1"/>
      <c r="AHL122" s="1"/>
      <c r="AHM122" s="1"/>
      <c r="AHN122" s="1"/>
      <c r="AHO122" s="1"/>
      <c r="AHP122" s="1"/>
      <c r="AHQ122" s="1"/>
      <c r="AHR122" s="1"/>
      <c r="AHS122" s="1"/>
      <c r="AHT122" s="1"/>
      <c r="AHU122" s="1"/>
      <c r="AHV122" s="1"/>
      <c r="AHW122" s="1"/>
      <c r="AHX122" s="1"/>
      <c r="AHY122" s="1"/>
      <c r="AHZ122" s="1"/>
      <c r="AIA122" s="1"/>
      <c r="AIB122" s="1"/>
      <c r="AIC122" s="1"/>
      <c r="AID122" s="1"/>
      <c r="AIE122" s="1"/>
      <c r="AIF122" s="1"/>
      <c r="AIG122" s="1"/>
      <c r="AIH122" s="1"/>
      <c r="AII122" s="1"/>
      <c r="AIJ122" s="1"/>
      <c r="AIK122" s="1"/>
      <c r="AIL122" s="1"/>
      <c r="AIM122" s="1"/>
      <c r="AIN122" s="1"/>
      <c r="AIO122" s="1"/>
      <c r="AIP122" s="1"/>
      <c r="AIQ122" s="1"/>
      <c r="AIR122" s="1"/>
      <c r="AIS122" s="1"/>
      <c r="AIT122" s="1"/>
      <c r="AIU122" s="1"/>
      <c r="AIV122" s="1"/>
      <c r="AIW122" s="1"/>
      <c r="AIX122" s="1"/>
      <c r="AIY122" s="1"/>
      <c r="AIZ122" s="1"/>
      <c r="AJA122" s="1"/>
      <c r="AJB122" s="1"/>
      <c r="AJC122" s="1"/>
      <c r="AJD122" s="1"/>
      <c r="AJE122" s="1"/>
      <c r="AJF122" s="1"/>
      <c r="AJG122" s="1"/>
      <c r="AJH122" s="1"/>
      <c r="AJI122" s="1"/>
      <c r="AJJ122" s="1"/>
      <c r="AJK122" s="1"/>
      <c r="AJL122" s="1"/>
      <c r="AJM122" s="1"/>
      <c r="AJN122" s="1"/>
      <c r="AJO122" s="1"/>
      <c r="AJP122" s="1"/>
      <c r="AJQ122" s="1"/>
      <c r="AJR122" s="1"/>
      <c r="AJS122" s="1"/>
      <c r="AJT122" s="1"/>
      <c r="AJU122" s="1"/>
      <c r="AJV122" s="1"/>
      <c r="AJW122" s="1"/>
      <c r="AJX122" s="1"/>
      <c r="AJY122" s="1"/>
      <c r="AJZ122" s="1"/>
      <c r="AKA122" s="1"/>
      <c r="AKB122" s="1"/>
      <c r="AKC122" s="1"/>
      <c r="AKD122" s="1"/>
      <c r="AKE122" s="1"/>
      <c r="AKF122" s="1"/>
      <c r="AKG122" s="1"/>
      <c r="AKH122" s="1"/>
      <c r="AKI122" s="1"/>
      <c r="AKJ122" s="1"/>
      <c r="AKK122" s="1"/>
      <c r="AKL122" s="1"/>
      <c r="AKM122" s="1"/>
      <c r="AKN122" s="1"/>
      <c r="AKO122" s="1"/>
      <c r="AKP122" s="1"/>
      <c r="AKQ122" s="1"/>
      <c r="AKR122" s="1"/>
      <c r="AKS122" s="1"/>
      <c r="AKT122" s="1"/>
      <c r="AKU122" s="1"/>
      <c r="AKV122" s="1"/>
      <c r="AKW122" s="1"/>
      <c r="AKX122" s="1"/>
      <c r="AKY122" s="1"/>
      <c r="AKZ122" s="1"/>
      <c r="ALA122" s="1"/>
      <c r="ALB122" s="1"/>
      <c r="ALC122" s="1"/>
      <c r="ALD122" s="1"/>
      <c r="ALE122" s="1"/>
      <c r="ALF122" s="1"/>
      <c r="ALG122" s="1"/>
      <c r="ALH122" s="1"/>
      <c r="ALI122" s="1"/>
      <c r="ALJ122" s="1"/>
      <c r="ALK122" s="1"/>
      <c r="ALL122" s="1"/>
      <c r="ALM122" s="1"/>
      <c r="ALN122" s="1"/>
      <c r="ALO122" s="1"/>
      <c r="ALP122" s="1"/>
      <c r="ALQ122" s="1"/>
      <c r="ALR122" s="1"/>
      <c r="ALS122" s="1"/>
      <c r="ALT122" s="1"/>
      <c r="ALU122" s="1"/>
      <c r="ALV122" s="1"/>
      <c r="ALW122" s="1"/>
      <c r="ALX122" s="1"/>
      <c r="ALY122" s="1"/>
      <c r="ALZ122" s="1"/>
      <c r="AMA122" s="1"/>
      <c r="AMB122" s="1"/>
      <c r="AMC122" s="1"/>
      <c r="AMD122" s="1"/>
      <c r="AME122" s="1"/>
      <c r="AMF122" s="1"/>
      <c r="AMG122" s="1"/>
      <c r="AMH122" s="1"/>
      <c r="AMI122" s="1"/>
      <c r="AMJ122" s="1"/>
      <c r="AMK122" s="1"/>
      <c r="AML122" s="1"/>
      <c r="AMM122" s="1"/>
      <c r="AMN122" s="1"/>
      <c r="AMO122" s="1"/>
      <c r="AMP122" s="1"/>
      <c r="AMQ122" s="1"/>
      <c r="AMR122" s="1"/>
      <c r="AMS122" s="1"/>
      <c r="AMT122" s="1"/>
      <c r="AMU122" s="1"/>
      <c r="AMV122" s="1"/>
      <c r="AMW122" s="1"/>
      <c r="AMX122" s="1"/>
      <c r="AMY122" s="1"/>
      <c r="AMZ122" s="1"/>
      <c r="ANA122" s="1"/>
      <c r="ANB122" s="1"/>
      <c r="ANC122" s="1"/>
      <c r="AND122" s="1"/>
      <c r="ANE122" s="1"/>
      <c r="ANF122" s="1"/>
      <c r="ANG122" s="1"/>
      <c r="ANH122" s="1"/>
      <c r="ANI122" s="1"/>
      <c r="ANJ122" s="1"/>
      <c r="ANK122" s="1"/>
      <c r="ANL122" s="1"/>
      <c r="ANM122" s="1"/>
      <c r="ANN122" s="1"/>
      <c r="ANO122" s="1"/>
      <c r="ANP122" s="1"/>
      <c r="ANQ122" s="1"/>
      <c r="ANR122" s="1"/>
      <c r="ANS122" s="1"/>
      <c r="ANT122" s="1"/>
      <c r="ANU122" s="1"/>
      <c r="ANV122" s="1"/>
      <c r="ANW122" s="1"/>
      <c r="ANX122" s="1"/>
      <c r="ANY122" s="1"/>
      <c r="ANZ122" s="1"/>
      <c r="AOA122" s="1"/>
      <c r="AOB122" s="1"/>
      <c r="AOC122" s="1"/>
      <c r="AOD122" s="1"/>
      <c r="AOE122" s="1"/>
      <c r="AOF122" s="1"/>
      <c r="AOG122" s="1"/>
      <c r="AOH122" s="1"/>
      <c r="AOI122" s="1"/>
      <c r="AOJ122" s="1"/>
      <c r="AOK122" s="1"/>
      <c r="AOL122" s="1"/>
      <c r="AOM122" s="1"/>
      <c r="AON122" s="1"/>
      <c r="AOO122" s="1"/>
      <c r="AOP122" s="1"/>
      <c r="AOQ122" s="1"/>
      <c r="AOR122" s="1"/>
      <c r="AOS122" s="1"/>
      <c r="AOT122" s="1"/>
      <c r="AOU122" s="1"/>
      <c r="AOV122" s="1"/>
      <c r="AOW122" s="1"/>
      <c r="AOX122" s="1"/>
      <c r="AOY122" s="1"/>
      <c r="AOZ122" s="1"/>
      <c r="APA122" s="1"/>
      <c r="APB122" s="1"/>
      <c r="APC122" s="1"/>
      <c r="APD122" s="1"/>
      <c r="APE122" s="1"/>
      <c r="APF122" s="1"/>
      <c r="APG122" s="1"/>
      <c r="APH122" s="1"/>
      <c r="API122" s="1"/>
      <c r="APJ122" s="1"/>
      <c r="APK122" s="1"/>
      <c r="APL122" s="1"/>
      <c r="APM122" s="1"/>
      <c r="APN122" s="1"/>
      <c r="APO122" s="1"/>
      <c r="APP122" s="1"/>
      <c r="APQ122" s="1"/>
      <c r="APR122" s="1"/>
      <c r="APS122" s="1"/>
      <c r="APT122" s="1"/>
      <c r="APU122" s="1"/>
      <c r="APV122" s="1"/>
      <c r="APW122" s="1"/>
      <c r="APX122" s="1"/>
      <c r="APY122" s="1"/>
      <c r="APZ122" s="1"/>
      <c r="AQA122" s="1"/>
      <c r="AQB122" s="1"/>
      <c r="AQC122" s="1"/>
      <c r="AQD122" s="1"/>
      <c r="AQE122" s="1"/>
      <c r="AQF122" s="1"/>
      <c r="AQG122" s="1"/>
      <c r="AQH122" s="1"/>
      <c r="AQI122" s="1"/>
      <c r="AQJ122" s="1"/>
      <c r="AQK122" s="1"/>
      <c r="AQL122" s="1"/>
      <c r="AQM122" s="1"/>
      <c r="AQN122" s="1"/>
      <c r="AQO122" s="1"/>
      <c r="AQP122" s="1"/>
      <c r="AQQ122" s="1"/>
      <c r="AQR122" s="1"/>
      <c r="AQS122" s="1"/>
      <c r="AQT122" s="1"/>
      <c r="AQU122" s="1"/>
      <c r="AQV122" s="1"/>
      <c r="AQW122" s="1"/>
      <c r="AQX122" s="1"/>
      <c r="AQY122" s="1"/>
      <c r="AQZ122" s="1"/>
      <c r="ARA122" s="1"/>
      <c r="ARB122" s="1"/>
      <c r="ARC122" s="1"/>
      <c r="ARD122" s="1"/>
      <c r="ARE122" s="1"/>
      <c r="ARF122" s="1"/>
      <c r="ARG122" s="1"/>
      <c r="ARH122" s="1"/>
      <c r="ARI122" s="1"/>
      <c r="ARJ122" s="1"/>
      <c r="ARK122" s="1"/>
      <c r="ARL122" s="1"/>
      <c r="ARM122" s="1"/>
      <c r="ARN122" s="1"/>
      <c r="ARO122" s="1"/>
      <c r="ARP122" s="1"/>
      <c r="ARQ122" s="1"/>
      <c r="ARR122" s="1"/>
      <c r="ARS122" s="1"/>
      <c r="ART122" s="1"/>
      <c r="ARU122" s="1"/>
      <c r="ARV122" s="1"/>
      <c r="ARW122" s="1"/>
      <c r="ARX122" s="1"/>
      <c r="ARY122" s="1"/>
      <c r="ARZ122" s="1"/>
      <c r="ASA122" s="1"/>
      <c r="ASB122" s="1"/>
      <c r="ASC122" s="1"/>
      <c r="ASD122" s="1"/>
      <c r="ASE122" s="1"/>
      <c r="ASF122" s="1"/>
      <c r="ASG122" s="1"/>
      <c r="ASH122" s="1"/>
      <c r="ASI122" s="1"/>
      <c r="ASJ122" s="1"/>
      <c r="ASK122" s="1"/>
      <c r="ASL122" s="1"/>
      <c r="ASM122" s="1"/>
      <c r="ASN122" s="1"/>
      <c r="ASO122" s="1"/>
      <c r="ASP122" s="1"/>
      <c r="ASQ122" s="1"/>
      <c r="ASR122" s="1"/>
      <c r="ASS122" s="1"/>
      <c r="AST122" s="1"/>
      <c r="ASU122" s="1"/>
      <c r="ASV122" s="1"/>
      <c r="ASW122" s="1"/>
      <c r="ASX122" s="1"/>
      <c r="ASY122" s="1"/>
      <c r="ASZ122" s="1"/>
      <c r="ATA122" s="1"/>
      <c r="ATB122" s="1"/>
      <c r="ATC122" s="1"/>
      <c r="ATD122" s="1"/>
      <c r="ATE122" s="1"/>
      <c r="ATF122" s="1"/>
      <c r="ATG122" s="1"/>
      <c r="ATH122" s="1"/>
      <c r="ATI122" s="1"/>
      <c r="ATJ122" s="1"/>
      <c r="ATK122" s="1"/>
      <c r="ATL122" s="1"/>
      <c r="ATM122" s="1"/>
      <c r="ATN122" s="1"/>
      <c r="ATO122" s="1"/>
      <c r="ATP122" s="1"/>
      <c r="ATQ122" s="1"/>
      <c r="ATR122" s="1"/>
      <c r="ATS122" s="1"/>
      <c r="ATT122" s="1"/>
      <c r="ATU122" s="1"/>
      <c r="ATV122" s="1"/>
      <c r="ATW122" s="1"/>
      <c r="ATX122" s="1"/>
      <c r="ATY122" s="1"/>
      <c r="ATZ122" s="1"/>
      <c r="AUA122" s="1"/>
      <c r="AUB122" s="1"/>
      <c r="AUC122" s="1"/>
      <c r="AUD122" s="1"/>
      <c r="AUE122" s="1"/>
      <c r="AUF122" s="1"/>
      <c r="AUG122" s="1"/>
      <c r="AUH122" s="1"/>
      <c r="AUI122" s="1"/>
      <c r="AUJ122" s="1"/>
      <c r="AUK122" s="1"/>
      <c r="AUL122" s="1"/>
      <c r="AUM122" s="1"/>
      <c r="AUN122" s="1"/>
      <c r="AUO122" s="1"/>
      <c r="AUP122" s="1"/>
      <c r="AUQ122" s="1"/>
      <c r="AUR122" s="1"/>
      <c r="AUS122" s="1"/>
      <c r="AUT122" s="1"/>
      <c r="AUU122" s="1"/>
      <c r="AUV122" s="1"/>
      <c r="AUW122" s="1"/>
      <c r="AUX122" s="1"/>
      <c r="AUY122" s="1"/>
      <c r="AUZ122" s="1"/>
      <c r="AVA122" s="1"/>
      <c r="AVB122" s="1"/>
      <c r="AVC122" s="1"/>
      <c r="AVD122" s="1"/>
      <c r="AVE122" s="1"/>
      <c r="AVF122" s="1"/>
      <c r="AVG122" s="1"/>
      <c r="AVH122" s="1"/>
      <c r="AVI122" s="1"/>
      <c r="AVJ122" s="1"/>
      <c r="AVK122" s="1"/>
      <c r="AVL122" s="1"/>
      <c r="AVM122" s="1"/>
      <c r="AVN122" s="1"/>
      <c r="AVO122" s="1"/>
      <c r="AVP122" s="1"/>
      <c r="AVQ122" s="1"/>
      <c r="AVR122" s="1"/>
      <c r="AVS122" s="1"/>
      <c r="AVT122" s="1"/>
      <c r="AVU122" s="1"/>
      <c r="AVV122" s="1"/>
      <c r="AVW122" s="1"/>
      <c r="AVX122" s="1"/>
      <c r="AVY122" s="1"/>
      <c r="AVZ122" s="1"/>
      <c r="AWA122" s="1"/>
      <c r="AWB122" s="1"/>
      <c r="AWC122" s="1"/>
      <c r="AWD122" s="1"/>
      <c r="AWE122" s="1"/>
      <c r="AWF122" s="1"/>
      <c r="AWG122" s="1"/>
      <c r="AWH122" s="1"/>
      <c r="AWI122" s="1"/>
      <c r="AWJ122" s="1"/>
      <c r="AWK122" s="1"/>
      <c r="AWL122" s="1"/>
      <c r="AWM122" s="1"/>
      <c r="AWN122" s="1"/>
      <c r="AWO122" s="1"/>
      <c r="AWP122" s="1"/>
      <c r="AWQ122" s="1"/>
      <c r="AWR122" s="1"/>
      <c r="AWS122" s="1"/>
      <c r="AWT122" s="1"/>
      <c r="AWU122" s="1"/>
      <c r="AWV122" s="1"/>
      <c r="AWW122" s="1"/>
      <c r="AWX122" s="1"/>
      <c r="AWY122" s="1"/>
      <c r="AWZ122" s="1"/>
      <c r="AXA122" s="1"/>
      <c r="AXB122" s="1"/>
      <c r="AXC122" s="1"/>
      <c r="AXD122" s="1"/>
      <c r="AXE122" s="1"/>
      <c r="AXF122" s="1"/>
      <c r="AXG122" s="1"/>
      <c r="AXH122" s="1"/>
      <c r="AXI122" s="1"/>
      <c r="AXJ122" s="1"/>
      <c r="AXK122" s="1"/>
      <c r="AXL122" s="1"/>
      <c r="AXM122" s="1"/>
      <c r="AXN122" s="1"/>
      <c r="AXO122" s="1"/>
      <c r="AXP122" s="1"/>
      <c r="AXQ122" s="1"/>
      <c r="AXR122" s="1"/>
      <c r="AXS122" s="1"/>
      <c r="AXT122" s="1"/>
      <c r="AXU122" s="1"/>
      <c r="AXV122" s="1"/>
      <c r="AXW122" s="1"/>
      <c r="AXX122" s="1"/>
      <c r="AXY122" s="1"/>
      <c r="AXZ122" s="1"/>
      <c r="AYA122" s="1"/>
      <c r="AYB122" s="1"/>
      <c r="AYC122" s="1"/>
      <c r="AYD122" s="1"/>
      <c r="AYE122" s="1"/>
      <c r="AYF122" s="1"/>
      <c r="AYG122" s="1"/>
      <c r="AYH122" s="1"/>
      <c r="AYI122" s="1"/>
      <c r="AYJ122" s="1"/>
      <c r="AYK122" s="1"/>
      <c r="AYL122" s="1"/>
      <c r="AYM122" s="1"/>
      <c r="AYN122" s="1"/>
      <c r="AYO122" s="1"/>
      <c r="AYP122" s="1"/>
      <c r="AYQ122" s="1"/>
      <c r="AYR122" s="1"/>
      <c r="AYS122" s="1"/>
      <c r="AYT122" s="1"/>
      <c r="AYU122" s="1"/>
      <c r="AYV122" s="1"/>
      <c r="AYW122" s="1"/>
      <c r="AYX122" s="1"/>
      <c r="AYY122" s="1"/>
      <c r="AYZ122" s="1"/>
      <c r="AZA122" s="1"/>
      <c r="AZB122" s="1"/>
      <c r="AZC122" s="1"/>
      <c r="AZD122" s="1"/>
      <c r="AZE122" s="1"/>
      <c r="AZF122" s="1"/>
      <c r="AZG122" s="1"/>
      <c r="AZH122" s="1"/>
      <c r="AZI122" s="1"/>
      <c r="AZJ122" s="1"/>
      <c r="AZK122" s="1"/>
      <c r="AZL122" s="1"/>
      <c r="AZM122" s="1"/>
      <c r="AZN122" s="1"/>
      <c r="AZO122" s="1"/>
      <c r="AZP122" s="1"/>
      <c r="AZQ122" s="1"/>
      <c r="AZR122" s="1"/>
      <c r="AZS122" s="1"/>
      <c r="AZT122" s="1"/>
      <c r="AZU122" s="1"/>
      <c r="AZV122" s="1"/>
      <c r="AZW122" s="1"/>
      <c r="AZX122" s="1"/>
      <c r="AZY122" s="1"/>
      <c r="AZZ122" s="1"/>
      <c r="BAA122" s="1"/>
      <c r="BAB122" s="1"/>
      <c r="BAC122" s="1"/>
      <c r="BAD122" s="1"/>
      <c r="BAE122" s="1"/>
      <c r="BAF122" s="1"/>
      <c r="BAG122" s="1"/>
      <c r="BAH122" s="1"/>
      <c r="BAI122" s="1"/>
      <c r="BAJ122" s="1"/>
      <c r="BAK122" s="1"/>
      <c r="BAL122" s="1"/>
      <c r="BAM122" s="1"/>
      <c r="BAN122" s="1"/>
      <c r="BAO122" s="1"/>
      <c r="BAP122" s="1"/>
      <c r="BAQ122" s="1"/>
      <c r="BAR122" s="1"/>
      <c r="BAS122" s="1"/>
      <c r="BAT122" s="1"/>
      <c r="BAU122" s="1"/>
      <c r="BAV122" s="1"/>
      <c r="BAW122" s="1"/>
      <c r="BAX122" s="1"/>
      <c r="BAY122" s="1"/>
      <c r="BAZ122" s="1"/>
      <c r="BBA122" s="1"/>
      <c r="BBB122" s="1"/>
      <c r="BBC122" s="1"/>
      <c r="BBD122" s="1"/>
      <c r="BBE122" s="1"/>
      <c r="BBF122" s="1"/>
      <c r="BBG122" s="1"/>
      <c r="BBH122" s="1"/>
      <c r="BBI122" s="1"/>
      <c r="BBJ122" s="1"/>
      <c r="BBK122" s="1"/>
      <c r="BBL122" s="1"/>
      <c r="BBM122" s="1"/>
      <c r="BBN122" s="1"/>
      <c r="BBO122" s="1"/>
      <c r="BBP122" s="1"/>
      <c r="BBQ122" s="1"/>
      <c r="BBR122" s="1"/>
      <c r="BBS122" s="1"/>
      <c r="BBT122" s="1"/>
      <c r="BBU122" s="1"/>
      <c r="BBV122" s="1"/>
      <c r="BBW122" s="1"/>
      <c r="BBX122" s="1"/>
      <c r="BBY122" s="1"/>
      <c r="BBZ122" s="1"/>
      <c r="BCA122" s="1"/>
      <c r="BCB122" s="1"/>
      <c r="BCC122" s="1"/>
      <c r="BCD122" s="1"/>
      <c r="BCE122" s="1"/>
      <c r="BCF122" s="1"/>
      <c r="BCG122" s="1"/>
      <c r="BCH122" s="1"/>
      <c r="BCI122" s="1"/>
      <c r="BCJ122" s="1"/>
      <c r="BCK122" s="1"/>
      <c r="BCL122" s="1"/>
      <c r="BCM122" s="1"/>
      <c r="BCN122" s="1"/>
      <c r="BCO122" s="1"/>
      <c r="BCP122" s="1"/>
      <c r="BCQ122" s="1"/>
      <c r="BCR122" s="1"/>
      <c r="BCS122" s="1"/>
      <c r="BCT122" s="1"/>
      <c r="BCU122" s="1"/>
      <c r="BCV122" s="1"/>
      <c r="BCW122" s="1"/>
      <c r="BCX122" s="1"/>
      <c r="BCY122" s="1"/>
      <c r="BCZ122" s="1"/>
      <c r="BDA122" s="1"/>
      <c r="BDB122" s="1"/>
      <c r="BDC122" s="1"/>
      <c r="BDD122" s="1"/>
      <c r="BDE122" s="1"/>
      <c r="BDF122" s="1"/>
      <c r="BDG122" s="1"/>
      <c r="BDH122" s="1"/>
      <c r="BDI122" s="1"/>
      <c r="BDJ122" s="1"/>
      <c r="BDK122" s="1"/>
      <c r="BDL122" s="1"/>
      <c r="BDM122" s="1"/>
      <c r="BDN122" s="1"/>
      <c r="BDO122" s="1"/>
      <c r="BDP122" s="1"/>
      <c r="BDQ122" s="1"/>
      <c r="BDR122" s="1"/>
      <c r="BDS122" s="1"/>
      <c r="BDT122" s="1"/>
      <c r="BDU122" s="1"/>
      <c r="BDV122" s="1"/>
      <c r="BDW122" s="1"/>
      <c r="BDX122" s="1"/>
      <c r="BDY122" s="1"/>
      <c r="BDZ122" s="1"/>
      <c r="BEA122" s="1"/>
      <c r="BEB122" s="1"/>
      <c r="BEC122" s="1"/>
      <c r="BED122" s="1"/>
      <c r="BEE122" s="1"/>
      <c r="BEF122" s="1"/>
      <c r="BEG122" s="1"/>
      <c r="BEH122" s="1"/>
      <c r="BEI122" s="1"/>
      <c r="BEJ122" s="1"/>
      <c r="BEK122" s="1"/>
      <c r="BEL122" s="1"/>
      <c r="BEM122" s="1"/>
      <c r="BEN122" s="1"/>
      <c r="BEO122" s="1"/>
      <c r="BEP122" s="1"/>
      <c r="BEQ122" s="1"/>
      <c r="BER122" s="1"/>
      <c r="BES122" s="1"/>
      <c r="BET122" s="1"/>
      <c r="BEU122" s="1"/>
      <c r="BEV122" s="1"/>
      <c r="BEW122" s="1"/>
      <c r="BEX122" s="1"/>
      <c r="BEY122" s="1"/>
      <c r="BEZ122" s="1"/>
      <c r="BFA122" s="1"/>
      <c r="BFB122" s="1"/>
      <c r="BFC122" s="1"/>
      <c r="BFD122" s="1"/>
      <c r="BFE122" s="1"/>
      <c r="BFF122" s="1"/>
      <c r="BFG122" s="1"/>
      <c r="BFH122" s="1"/>
      <c r="BFI122" s="1"/>
      <c r="BFJ122" s="1"/>
      <c r="BFK122" s="1"/>
      <c r="BFL122" s="1"/>
      <c r="BFM122" s="1"/>
      <c r="BFN122" s="1"/>
      <c r="BFO122" s="1"/>
      <c r="BFP122" s="1"/>
      <c r="BFQ122" s="1"/>
      <c r="BFR122" s="1"/>
      <c r="BFS122" s="1"/>
      <c r="BFT122" s="1"/>
      <c r="BFU122" s="1"/>
      <c r="BFV122" s="1"/>
      <c r="BFW122" s="1"/>
      <c r="BFX122" s="1"/>
      <c r="BFY122" s="1"/>
      <c r="BFZ122" s="1"/>
      <c r="BGA122" s="1"/>
      <c r="BGB122" s="1"/>
      <c r="BGC122" s="1"/>
      <c r="BGD122" s="1"/>
      <c r="BGE122" s="1"/>
      <c r="BGF122" s="1"/>
      <c r="BGG122" s="1"/>
      <c r="BGH122" s="1"/>
      <c r="BGI122" s="1"/>
      <c r="BGJ122" s="1"/>
      <c r="BGK122" s="1"/>
      <c r="BGL122" s="1"/>
      <c r="BGM122" s="1"/>
      <c r="BGN122" s="1"/>
      <c r="BGO122" s="1"/>
      <c r="BGP122" s="1"/>
      <c r="BGQ122" s="1"/>
      <c r="BGR122" s="1"/>
      <c r="BGS122" s="1"/>
      <c r="BGT122" s="1"/>
      <c r="BGU122" s="1"/>
      <c r="BGV122" s="1"/>
      <c r="BGW122" s="1"/>
      <c r="BGX122" s="1"/>
      <c r="BGY122" s="1"/>
      <c r="BGZ122" s="1"/>
      <c r="BHA122" s="1"/>
      <c r="BHB122" s="1"/>
      <c r="BHC122" s="1"/>
      <c r="BHD122" s="1"/>
      <c r="BHE122" s="1"/>
      <c r="BHF122" s="1"/>
      <c r="BHG122" s="1"/>
      <c r="BHH122" s="1"/>
      <c r="BHI122" s="1"/>
      <c r="BHJ122" s="1"/>
      <c r="BHK122" s="1"/>
      <c r="BHL122" s="1"/>
      <c r="BHM122" s="1"/>
      <c r="BHN122" s="1"/>
      <c r="BHO122" s="1"/>
      <c r="BHP122" s="1"/>
    </row>
    <row r="123" spans="1:1584" s="1" customFormat="1">
      <c r="A123" s="15" t="s">
        <v>209</v>
      </c>
      <c r="B123" s="15" t="s">
        <v>169</v>
      </c>
      <c r="C123" s="15"/>
      <c r="D123" s="15">
        <v>4959</v>
      </c>
      <c r="E123" s="15"/>
      <c r="F123" s="37">
        <f>F120*R123</f>
        <v>1318.0796933853201</v>
      </c>
      <c r="G123" s="35">
        <v>9.5</v>
      </c>
      <c r="H123" s="35">
        <f t="shared" ref="H123:H125" si="23">F123*G123</f>
        <v>12521.7570871605</v>
      </c>
      <c r="I123" s="15"/>
      <c r="J123" s="15"/>
      <c r="K123" s="15"/>
      <c r="L123" s="15"/>
      <c r="M123" s="15">
        <f>O123/N123</f>
        <v>425273.23729597603</v>
      </c>
      <c r="N123" s="15">
        <v>1.03</v>
      </c>
      <c r="O123" s="35">
        <f>S123-H123</f>
        <v>438031.43441485602</v>
      </c>
      <c r="P123" s="15"/>
      <c r="Q123" s="35">
        <f>H123+O123</f>
        <v>450553.19150201598</v>
      </c>
      <c r="R123" s="15">
        <v>1</v>
      </c>
      <c r="S123" s="35">
        <f>S120*R123</f>
        <v>450553.19150201598</v>
      </c>
    </row>
    <row r="124" spans="1:1584" s="1" customFormat="1" ht="15" customHeight="1">
      <c r="A124" s="15" t="s">
        <v>210</v>
      </c>
      <c r="B124" s="15" t="s">
        <v>169</v>
      </c>
      <c r="C124" s="15">
        <v>60</v>
      </c>
      <c r="D124" s="15">
        <v>165</v>
      </c>
      <c r="E124" s="15">
        <v>165</v>
      </c>
      <c r="F124" s="15">
        <f>SUM(E124-D124)</f>
        <v>0</v>
      </c>
      <c r="G124" s="35">
        <v>9.5</v>
      </c>
      <c r="H124" s="15">
        <f t="shared" si="23"/>
        <v>0</v>
      </c>
      <c r="I124" s="15">
        <v>27906</v>
      </c>
      <c r="J124" s="15">
        <v>28802</v>
      </c>
      <c r="K124" s="15">
        <f>J124-I124</f>
        <v>896</v>
      </c>
      <c r="L124" s="15">
        <v>1</v>
      </c>
      <c r="M124" s="15">
        <f>L124*K124</f>
        <v>896</v>
      </c>
      <c r="N124" s="15">
        <v>1.03</v>
      </c>
      <c r="O124" s="40">
        <f>N124*M124</f>
        <v>922.88</v>
      </c>
      <c r="P124" s="15">
        <v>80</v>
      </c>
      <c r="Q124" s="40">
        <f>H124+O124+P124</f>
        <v>1002.88</v>
      </c>
      <c r="R124" s="15">
        <v>1</v>
      </c>
      <c r="S124" s="35">
        <f>Q124*R124</f>
        <v>1002.88</v>
      </c>
    </row>
    <row r="125" spans="1:1584" s="1" customFormat="1">
      <c r="A125" s="15" t="s">
        <v>23</v>
      </c>
      <c r="B125" s="15" t="s">
        <v>169</v>
      </c>
      <c r="C125" s="15"/>
      <c r="D125" s="15"/>
      <c r="E125" s="15"/>
      <c r="F125" s="37">
        <f>SUM(F123:F124)</f>
        <v>1318.0796933853201</v>
      </c>
      <c r="G125" s="35">
        <v>9.5</v>
      </c>
      <c r="H125" s="35">
        <f t="shared" si="23"/>
        <v>12521.7570871605</v>
      </c>
      <c r="I125" s="15"/>
      <c r="J125" s="15"/>
      <c r="K125" s="15"/>
      <c r="L125" s="15"/>
      <c r="M125" s="37">
        <f>SUM(M123:M124)</f>
        <v>426169.23729597603</v>
      </c>
      <c r="N125" s="15">
        <v>1.03</v>
      </c>
      <c r="O125" s="40">
        <f>N125*M125</f>
        <v>438954.31441485602</v>
      </c>
      <c r="P125" s="15">
        <f>SUM(P124:P124)</f>
        <v>80</v>
      </c>
      <c r="Q125" s="40">
        <f>H125+O125+P125</f>
        <v>451556.07150201598</v>
      </c>
      <c r="R125" s="15">
        <v>1</v>
      </c>
      <c r="S125" s="35">
        <f>Q125*R125</f>
        <v>451556.07150201598</v>
      </c>
    </row>
    <row r="126" spans="1:1584" s="30" customFormat="1" ht="12.95" customHeight="1">
      <c r="A126" s="6"/>
      <c r="B126" s="15" t="s">
        <v>211</v>
      </c>
      <c r="C126" s="15"/>
      <c r="D126" s="15"/>
      <c r="E126" s="15"/>
      <c r="F126" s="37"/>
      <c r="G126" s="9"/>
      <c r="H126" s="35"/>
      <c r="I126" s="15"/>
      <c r="J126" s="15"/>
      <c r="K126" s="15"/>
      <c r="L126" s="15"/>
      <c r="M126" s="15"/>
      <c r="N126" s="23"/>
      <c r="O126" s="37"/>
      <c r="P126" s="15"/>
      <c r="Q126" s="37"/>
      <c r="R126" s="15"/>
      <c r="S126" s="37"/>
    </row>
    <row r="127" spans="1:1584" s="30" customFormat="1" ht="12.95" customHeight="1">
      <c r="A127" s="15"/>
      <c r="B127" s="15"/>
      <c r="C127" s="15"/>
      <c r="D127" s="15"/>
      <c r="E127" s="15"/>
      <c r="F127" s="37"/>
      <c r="G127" s="9"/>
      <c r="H127" s="35"/>
      <c r="I127" s="15"/>
      <c r="J127" s="15"/>
      <c r="K127" s="15"/>
      <c r="L127" s="15"/>
      <c r="M127" s="37"/>
      <c r="N127" s="23"/>
      <c r="O127" s="37"/>
      <c r="P127" s="15"/>
      <c r="Q127" s="37"/>
      <c r="R127" s="15"/>
      <c r="S127" s="37"/>
    </row>
    <row r="128" spans="1:1584" s="4" customFormat="1">
      <c r="A128" s="266"/>
      <c r="B128" s="266"/>
      <c r="C128" s="266"/>
      <c r="D128" s="266"/>
      <c r="E128" s="266"/>
      <c r="F128" s="266"/>
      <c r="G128" s="266"/>
      <c r="H128" s="266"/>
      <c r="I128" s="266"/>
      <c r="J128" s="266"/>
      <c r="K128" s="266"/>
      <c r="L128" s="266"/>
      <c r="M128" s="268"/>
      <c r="N128" s="266"/>
      <c r="O128" s="266"/>
      <c r="P128" s="266"/>
      <c r="Q128" s="266"/>
      <c r="R128" s="15"/>
      <c r="S128" s="266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"/>
      <c r="JE128" s="1"/>
      <c r="JF128" s="1"/>
      <c r="JG128" s="1"/>
      <c r="JH128" s="1"/>
      <c r="JI128" s="1"/>
      <c r="JJ128" s="1"/>
      <c r="JK128" s="1"/>
      <c r="JL128" s="1"/>
      <c r="JM128" s="1"/>
      <c r="JN128" s="1"/>
      <c r="JO128" s="1"/>
      <c r="JP128" s="1"/>
      <c r="JQ128" s="1"/>
      <c r="JR128" s="1"/>
      <c r="JS128" s="1"/>
      <c r="JT128" s="1"/>
      <c r="JU128" s="1"/>
      <c r="JV128" s="1"/>
      <c r="JW128" s="1"/>
      <c r="JX128" s="1"/>
      <c r="JY128" s="1"/>
      <c r="JZ128" s="1"/>
      <c r="KA128" s="1"/>
      <c r="KB128" s="1"/>
      <c r="KC128" s="1"/>
      <c r="KD128" s="1"/>
      <c r="KE128" s="1"/>
      <c r="KF128" s="1"/>
      <c r="KG128" s="1"/>
      <c r="KH128" s="1"/>
      <c r="KI128" s="1"/>
      <c r="KJ128" s="1"/>
      <c r="KK128" s="1"/>
      <c r="KL128" s="1"/>
      <c r="KM128" s="1"/>
      <c r="KN128" s="1"/>
      <c r="KO128" s="1"/>
      <c r="KP128" s="1"/>
      <c r="KQ128" s="1"/>
      <c r="KR128" s="1"/>
      <c r="KS128" s="1"/>
      <c r="KT128" s="1"/>
      <c r="KU128" s="1"/>
      <c r="KV128" s="1"/>
      <c r="KW128" s="1"/>
      <c r="KX128" s="1"/>
      <c r="KY128" s="1"/>
      <c r="KZ128" s="1"/>
      <c r="LA128" s="1"/>
      <c r="LB128" s="1"/>
      <c r="LC128" s="1"/>
      <c r="LD128" s="1"/>
      <c r="LE128" s="1"/>
      <c r="LF128" s="1"/>
      <c r="LG128" s="1"/>
      <c r="LH128" s="1"/>
      <c r="LI128" s="1"/>
      <c r="LJ128" s="1"/>
      <c r="LK128" s="1"/>
      <c r="LL128" s="1"/>
      <c r="LM128" s="1"/>
      <c r="LN128" s="1"/>
      <c r="LO128" s="1"/>
      <c r="LP128" s="1"/>
      <c r="LQ128" s="1"/>
      <c r="LR128" s="1"/>
      <c r="LS128" s="1"/>
      <c r="LT128" s="1"/>
      <c r="LU128" s="1"/>
      <c r="LV128" s="1"/>
      <c r="LW128" s="1"/>
      <c r="LX128" s="1"/>
      <c r="LY128" s="1"/>
      <c r="LZ128" s="1"/>
      <c r="MA128" s="1"/>
      <c r="MB128" s="1"/>
      <c r="MC128" s="1"/>
      <c r="MD128" s="1"/>
      <c r="ME128" s="1"/>
      <c r="MF128" s="1"/>
      <c r="MG128" s="1"/>
      <c r="MH128" s="1"/>
      <c r="MI128" s="1"/>
      <c r="MJ128" s="1"/>
      <c r="MK128" s="1"/>
      <c r="ML128" s="1"/>
      <c r="MM128" s="1"/>
      <c r="MN128" s="1"/>
      <c r="MO128" s="1"/>
      <c r="MP128" s="1"/>
      <c r="MQ128" s="1"/>
      <c r="MR128" s="1"/>
      <c r="MS128" s="1"/>
      <c r="MT128" s="1"/>
      <c r="MU128" s="1"/>
      <c r="MV128" s="1"/>
      <c r="MW128" s="1"/>
      <c r="MX128" s="1"/>
      <c r="MY128" s="1"/>
      <c r="MZ128" s="1"/>
      <c r="NA128" s="1"/>
      <c r="NB128" s="1"/>
      <c r="NC128" s="1"/>
      <c r="ND128" s="1"/>
      <c r="NE128" s="1"/>
      <c r="NF128" s="1"/>
      <c r="NG128" s="1"/>
      <c r="NH128" s="1"/>
      <c r="NI128" s="1"/>
      <c r="NJ128" s="1"/>
      <c r="NK128" s="1"/>
      <c r="NL128" s="1"/>
      <c r="NM128" s="1"/>
      <c r="NN128" s="1"/>
      <c r="NO128" s="1"/>
      <c r="NP128" s="1"/>
      <c r="NQ128" s="1"/>
      <c r="NR128" s="1"/>
      <c r="NS128" s="1"/>
      <c r="NT128" s="1"/>
      <c r="NU128" s="1"/>
      <c r="NV128" s="1"/>
      <c r="NW128" s="1"/>
      <c r="NX128" s="1"/>
      <c r="NY128" s="1"/>
      <c r="NZ128" s="1"/>
      <c r="OA128" s="1"/>
      <c r="OB128" s="1"/>
      <c r="OC128" s="1"/>
      <c r="OD128" s="1"/>
      <c r="OE128" s="1"/>
      <c r="OF128" s="1"/>
      <c r="OG128" s="1"/>
      <c r="OH128" s="1"/>
      <c r="OI128" s="1"/>
      <c r="OJ128" s="1"/>
      <c r="OK128" s="1"/>
      <c r="OL128" s="1"/>
      <c r="OM128" s="1"/>
      <c r="ON128" s="1"/>
      <c r="OO128" s="1"/>
      <c r="OP128" s="1"/>
      <c r="OQ128" s="1"/>
      <c r="OR128" s="1"/>
      <c r="OS128" s="1"/>
      <c r="OT128" s="1"/>
      <c r="OU128" s="1"/>
      <c r="OV128" s="1"/>
      <c r="OW128" s="1"/>
      <c r="OX128" s="1"/>
      <c r="OY128" s="1"/>
      <c r="OZ128" s="1"/>
      <c r="PA128" s="1"/>
      <c r="PB128" s="1"/>
      <c r="PC128" s="1"/>
      <c r="PD128" s="1"/>
      <c r="PE128" s="1"/>
      <c r="PF128" s="1"/>
      <c r="PG128" s="1"/>
      <c r="PH128" s="1"/>
      <c r="PI128" s="1"/>
      <c r="PJ128" s="1"/>
      <c r="PK128" s="1"/>
      <c r="PL128" s="1"/>
      <c r="PM128" s="1"/>
      <c r="PN128" s="1"/>
      <c r="PO128" s="1"/>
      <c r="PP128" s="1"/>
      <c r="PQ128" s="1"/>
      <c r="PR128" s="1"/>
      <c r="PS128" s="1"/>
      <c r="PT128" s="1"/>
      <c r="PU128" s="1"/>
      <c r="PV128" s="1"/>
      <c r="PW128" s="1"/>
      <c r="PX128" s="1"/>
      <c r="PY128" s="1"/>
      <c r="PZ128" s="1"/>
      <c r="QA128" s="1"/>
      <c r="QB128" s="1"/>
      <c r="QC128" s="1"/>
      <c r="QD128" s="1"/>
      <c r="QE128" s="1"/>
      <c r="QF128" s="1"/>
      <c r="QG128" s="1"/>
      <c r="QH128" s="1"/>
      <c r="QI128" s="1"/>
      <c r="QJ128" s="1"/>
      <c r="QK128" s="1"/>
      <c r="QL128" s="1"/>
      <c r="QM128" s="1"/>
      <c r="QN128" s="1"/>
      <c r="QO128" s="1"/>
      <c r="QP128" s="1"/>
      <c r="QQ128" s="1"/>
      <c r="QR128" s="1"/>
      <c r="QS128" s="1"/>
      <c r="QT128" s="1"/>
      <c r="QU128" s="1"/>
      <c r="QV128" s="1"/>
      <c r="QW128" s="1"/>
      <c r="QX128" s="1"/>
      <c r="QY128" s="1"/>
      <c r="QZ128" s="1"/>
      <c r="RA128" s="1"/>
      <c r="RB128" s="1"/>
      <c r="RC128" s="1"/>
      <c r="RD128" s="1"/>
      <c r="RE128" s="1"/>
      <c r="RF128" s="1"/>
      <c r="RG128" s="1"/>
      <c r="RH128" s="1"/>
      <c r="RI128" s="1"/>
      <c r="RJ128" s="1"/>
      <c r="RK128" s="1"/>
      <c r="RL128" s="1"/>
      <c r="RM128" s="1"/>
      <c r="RN128" s="1"/>
      <c r="RO128" s="1"/>
      <c r="RP128" s="1"/>
      <c r="RQ128" s="1"/>
      <c r="RR128" s="1"/>
      <c r="RS128" s="1"/>
      <c r="RT128" s="1"/>
      <c r="RU128" s="1"/>
      <c r="RV128" s="1"/>
      <c r="RW128" s="1"/>
      <c r="RX128" s="1"/>
      <c r="RY128" s="1"/>
      <c r="RZ128" s="1"/>
      <c r="SA128" s="1"/>
      <c r="SB128" s="1"/>
      <c r="SC128" s="1"/>
      <c r="SD128" s="1"/>
      <c r="SE128" s="1"/>
      <c r="SF128" s="1"/>
      <c r="SG128" s="1"/>
      <c r="SH128" s="1"/>
      <c r="SI128" s="1"/>
      <c r="SJ128" s="1"/>
      <c r="SK128" s="1"/>
      <c r="SL128" s="1"/>
      <c r="SM128" s="1"/>
      <c r="SN128" s="1"/>
      <c r="SO128" s="1"/>
      <c r="SP128" s="1"/>
      <c r="SQ128" s="1"/>
      <c r="SR128" s="1"/>
      <c r="SS128" s="1"/>
      <c r="ST128" s="1"/>
      <c r="SU128" s="1"/>
      <c r="SV128" s="1"/>
      <c r="SW128" s="1"/>
      <c r="SX128" s="1"/>
      <c r="SY128" s="1"/>
      <c r="SZ128" s="1"/>
      <c r="TA128" s="1"/>
      <c r="TB128" s="1"/>
      <c r="TC128" s="1"/>
      <c r="TD128" s="1"/>
      <c r="TE128" s="1"/>
      <c r="TF128" s="1"/>
      <c r="TG128" s="1"/>
      <c r="TH128" s="1"/>
      <c r="TI128" s="1"/>
      <c r="TJ128" s="1"/>
      <c r="TK128" s="1"/>
      <c r="TL128" s="1"/>
      <c r="TM128" s="1"/>
      <c r="TN128" s="1"/>
      <c r="TO128" s="1"/>
      <c r="TP128" s="1"/>
      <c r="TQ128" s="1"/>
      <c r="TR128" s="1"/>
      <c r="TS128" s="1"/>
      <c r="TT128" s="1"/>
      <c r="TU128" s="1"/>
      <c r="TV128" s="1"/>
      <c r="TW128" s="1"/>
      <c r="TX128" s="1"/>
      <c r="TY128" s="1"/>
      <c r="TZ128" s="1"/>
      <c r="UA128" s="1"/>
      <c r="UB128" s="1"/>
      <c r="UC128" s="1"/>
      <c r="UD128" s="1"/>
      <c r="UE128" s="1"/>
      <c r="UF128" s="1"/>
      <c r="UG128" s="1"/>
      <c r="UH128" s="1"/>
      <c r="UI128" s="1"/>
      <c r="UJ128" s="1"/>
      <c r="UK128" s="1"/>
      <c r="UL128" s="1"/>
      <c r="UM128" s="1"/>
      <c r="UN128" s="1"/>
      <c r="UO128" s="1"/>
      <c r="UP128" s="1"/>
      <c r="UQ128" s="1"/>
      <c r="UR128" s="1"/>
      <c r="US128" s="1"/>
      <c r="UT128" s="1"/>
      <c r="UU128" s="1"/>
      <c r="UV128" s="1"/>
      <c r="UW128" s="1"/>
      <c r="UX128" s="1"/>
      <c r="UY128" s="1"/>
      <c r="UZ128" s="1"/>
      <c r="VA128" s="1"/>
      <c r="VB128" s="1"/>
      <c r="VC128" s="1"/>
      <c r="VD128" s="1"/>
      <c r="VE128" s="1"/>
      <c r="VF128" s="1"/>
      <c r="VG128" s="1"/>
      <c r="VH128" s="1"/>
      <c r="VI128" s="1"/>
      <c r="VJ128" s="1"/>
      <c r="VK128" s="1"/>
      <c r="VL128" s="1"/>
      <c r="VM128" s="1"/>
      <c r="VN128" s="1"/>
      <c r="VO128" s="1"/>
      <c r="VP128" s="1"/>
      <c r="VQ128" s="1"/>
      <c r="VR128" s="1"/>
      <c r="VS128" s="1"/>
      <c r="VT128" s="1"/>
      <c r="VU128" s="1"/>
      <c r="VV128" s="1"/>
      <c r="VW128" s="1"/>
      <c r="VX128" s="1"/>
      <c r="VY128" s="1"/>
      <c r="VZ128" s="1"/>
      <c r="WA128" s="1"/>
      <c r="WB128" s="1"/>
      <c r="WC128" s="1"/>
      <c r="WD128" s="1"/>
      <c r="WE128" s="1"/>
      <c r="WF128" s="1"/>
      <c r="WG128" s="1"/>
      <c r="WH128" s="1"/>
      <c r="WI128" s="1"/>
      <c r="WJ128" s="1"/>
      <c r="WK128" s="1"/>
      <c r="WL128" s="1"/>
      <c r="WM128" s="1"/>
      <c r="WN128" s="1"/>
      <c r="WO128" s="1"/>
      <c r="WP128" s="1"/>
      <c r="WQ128" s="1"/>
      <c r="WR128" s="1"/>
      <c r="WS128" s="1"/>
      <c r="WT128" s="1"/>
      <c r="WU128" s="1"/>
      <c r="WV128" s="1"/>
      <c r="WW128" s="1"/>
      <c r="WX128" s="1"/>
      <c r="WY128" s="1"/>
      <c r="WZ128" s="1"/>
      <c r="XA128" s="1"/>
      <c r="XB128" s="1"/>
      <c r="XC128" s="1"/>
      <c r="XD128" s="1"/>
      <c r="XE128" s="1"/>
      <c r="XF128" s="1"/>
      <c r="XG128" s="1"/>
      <c r="XH128" s="1"/>
      <c r="XI128" s="1"/>
      <c r="XJ128" s="1"/>
      <c r="XK128" s="1"/>
      <c r="XL128" s="1"/>
      <c r="XM128" s="1"/>
      <c r="XN128" s="1"/>
      <c r="XO128" s="1"/>
      <c r="XP128" s="1"/>
      <c r="XQ128" s="1"/>
      <c r="XR128" s="1"/>
      <c r="XS128" s="1"/>
      <c r="XT128" s="1"/>
      <c r="XU128" s="1"/>
      <c r="XV128" s="1"/>
      <c r="XW128" s="1"/>
      <c r="XX128" s="1"/>
      <c r="XY128" s="1"/>
      <c r="XZ128" s="1"/>
      <c r="YA128" s="1"/>
      <c r="YB128" s="1"/>
      <c r="YC128" s="1"/>
      <c r="YD128" s="1"/>
      <c r="YE128" s="1"/>
      <c r="YF128" s="1"/>
      <c r="YG128" s="1"/>
      <c r="YH128" s="1"/>
      <c r="YI128" s="1"/>
      <c r="YJ128" s="1"/>
      <c r="YK128" s="1"/>
      <c r="YL128" s="1"/>
      <c r="YM128" s="1"/>
      <c r="YN128" s="1"/>
      <c r="YO128" s="1"/>
      <c r="YP128" s="1"/>
      <c r="YQ128" s="1"/>
      <c r="YR128" s="1"/>
      <c r="YS128" s="1"/>
      <c r="YT128" s="1"/>
      <c r="YU128" s="1"/>
      <c r="YV128" s="1"/>
      <c r="YW128" s="1"/>
      <c r="YX128" s="1"/>
      <c r="YY128" s="1"/>
      <c r="YZ128" s="1"/>
      <c r="ZA128" s="1"/>
      <c r="ZB128" s="1"/>
      <c r="ZC128" s="1"/>
      <c r="ZD128" s="1"/>
      <c r="ZE128" s="1"/>
      <c r="ZF128" s="1"/>
      <c r="ZG128" s="1"/>
      <c r="ZH128" s="1"/>
      <c r="ZI128" s="1"/>
      <c r="ZJ128" s="1"/>
      <c r="ZK128" s="1"/>
      <c r="ZL128" s="1"/>
      <c r="ZM128" s="1"/>
      <c r="ZN128" s="1"/>
      <c r="ZO128" s="1"/>
      <c r="ZP128" s="1"/>
      <c r="ZQ128" s="1"/>
      <c r="ZR128" s="1"/>
      <c r="ZS128" s="1"/>
      <c r="ZT128" s="1"/>
      <c r="ZU128" s="1"/>
      <c r="ZV128" s="1"/>
      <c r="ZW128" s="1"/>
      <c r="ZX128" s="1"/>
      <c r="ZY128" s="1"/>
      <c r="ZZ128" s="1"/>
      <c r="AAA128" s="1"/>
      <c r="AAB128" s="1"/>
      <c r="AAC128" s="1"/>
      <c r="AAD128" s="1"/>
      <c r="AAE128" s="1"/>
      <c r="AAF128" s="1"/>
      <c r="AAG128" s="1"/>
      <c r="AAH128" s="1"/>
      <c r="AAI128" s="1"/>
      <c r="AAJ128" s="1"/>
      <c r="AAK128" s="1"/>
      <c r="AAL128" s="1"/>
      <c r="AAM128" s="1"/>
      <c r="AAN128" s="1"/>
      <c r="AAO128" s="1"/>
      <c r="AAP128" s="1"/>
      <c r="AAQ128" s="1"/>
      <c r="AAR128" s="1"/>
      <c r="AAS128" s="1"/>
      <c r="AAT128" s="1"/>
      <c r="AAU128" s="1"/>
      <c r="AAV128" s="1"/>
      <c r="AAW128" s="1"/>
      <c r="AAX128" s="1"/>
      <c r="AAY128" s="1"/>
      <c r="AAZ128" s="1"/>
      <c r="ABA128" s="1"/>
      <c r="ABB128" s="1"/>
      <c r="ABC128" s="1"/>
      <c r="ABD128" s="1"/>
      <c r="ABE128" s="1"/>
      <c r="ABF128" s="1"/>
      <c r="ABG128" s="1"/>
      <c r="ABH128" s="1"/>
      <c r="ABI128" s="1"/>
      <c r="ABJ128" s="1"/>
      <c r="ABK128" s="1"/>
      <c r="ABL128" s="1"/>
      <c r="ABM128" s="1"/>
      <c r="ABN128" s="1"/>
      <c r="ABO128" s="1"/>
      <c r="ABP128" s="1"/>
      <c r="ABQ128" s="1"/>
      <c r="ABR128" s="1"/>
      <c r="ABS128" s="1"/>
      <c r="ABT128" s="1"/>
      <c r="ABU128" s="1"/>
      <c r="ABV128" s="1"/>
      <c r="ABW128" s="1"/>
      <c r="ABX128" s="1"/>
      <c r="ABY128" s="1"/>
      <c r="ABZ128" s="1"/>
      <c r="ACA128" s="1"/>
      <c r="ACB128" s="1"/>
      <c r="ACC128" s="1"/>
      <c r="ACD128" s="1"/>
      <c r="ACE128" s="1"/>
      <c r="ACF128" s="1"/>
      <c r="ACG128" s="1"/>
      <c r="ACH128" s="1"/>
      <c r="ACI128" s="1"/>
      <c r="ACJ128" s="1"/>
      <c r="ACK128" s="1"/>
      <c r="ACL128" s="1"/>
      <c r="ACM128" s="1"/>
      <c r="ACN128" s="1"/>
      <c r="ACO128" s="1"/>
      <c r="ACP128" s="1"/>
      <c r="ACQ128" s="1"/>
      <c r="ACR128" s="1"/>
      <c r="ACS128" s="1"/>
      <c r="ACT128" s="1"/>
      <c r="ACU128" s="1"/>
      <c r="ACV128" s="1"/>
      <c r="ACW128" s="1"/>
      <c r="ACX128" s="1"/>
      <c r="ACY128" s="1"/>
      <c r="ACZ128" s="1"/>
      <c r="ADA128" s="1"/>
      <c r="ADB128" s="1"/>
      <c r="ADC128" s="1"/>
      <c r="ADD128" s="1"/>
      <c r="ADE128" s="1"/>
      <c r="ADF128" s="1"/>
      <c r="ADG128" s="1"/>
      <c r="ADH128" s="1"/>
      <c r="ADI128" s="1"/>
      <c r="ADJ128" s="1"/>
      <c r="ADK128" s="1"/>
      <c r="ADL128" s="1"/>
      <c r="ADM128" s="1"/>
      <c r="ADN128" s="1"/>
      <c r="ADO128" s="1"/>
      <c r="ADP128" s="1"/>
      <c r="ADQ128" s="1"/>
      <c r="ADR128" s="1"/>
      <c r="ADS128" s="1"/>
      <c r="ADT128" s="1"/>
      <c r="ADU128" s="1"/>
      <c r="ADV128" s="1"/>
      <c r="ADW128" s="1"/>
      <c r="ADX128" s="1"/>
      <c r="ADY128" s="1"/>
      <c r="ADZ128" s="1"/>
      <c r="AEA128" s="1"/>
      <c r="AEB128" s="1"/>
      <c r="AEC128" s="1"/>
      <c r="AED128" s="1"/>
      <c r="AEE128" s="1"/>
      <c r="AEF128" s="1"/>
      <c r="AEG128" s="1"/>
      <c r="AEH128" s="1"/>
      <c r="AEI128" s="1"/>
      <c r="AEJ128" s="1"/>
      <c r="AEK128" s="1"/>
      <c r="AEL128" s="1"/>
      <c r="AEM128" s="1"/>
      <c r="AEN128" s="1"/>
      <c r="AEO128" s="1"/>
      <c r="AEP128" s="1"/>
      <c r="AEQ128" s="1"/>
      <c r="AER128" s="1"/>
      <c r="AES128" s="1"/>
      <c r="AET128" s="1"/>
      <c r="AEU128" s="1"/>
      <c r="AEV128" s="1"/>
      <c r="AEW128" s="1"/>
      <c r="AEX128" s="1"/>
      <c r="AEY128" s="1"/>
      <c r="AEZ128" s="1"/>
      <c r="AFA128" s="1"/>
      <c r="AFB128" s="1"/>
      <c r="AFC128" s="1"/>
      <c r="AFD128" s="1"/>
      <c r="AFE128" s="1"/>
      <c r="AFF128" s="1"/>
      <c r="AFG128" s="1"/>
      <c r="AFH128" s="1"/>
      <c r="AFI128" s="1"/>
      <c r="AFJ128" s="1"/>
      <c r="AFK128" s="1"/>
      <c r="AFL128" s="1"/>
      <c r="AFM128" s="1"/>
      <c r="AFN128" s="1"/>
      <c r="AFO128" s="1"/>
      <c r="AFP128" s="1"/>
      <c r="AFQ128" s="1"/>
      <c r="AFR128" s="1"/>
      <c r="AFS128" s="1"/>
      <c r="AFT128" s="1"/>
      <c r="AFU128" s="1"/>
      <c r="AFV128" s="1"/>
      <c r="AFW128" s="1"/>
      <c r="AFX128" s="1"/>
      <c r="AFY128" s="1"/>
      <c r="AFZ128" s="1"/>
      <c r="AGA128" s="1"/>
      <c r="AGB128" s="1"/>
      <c r="AGC128" s="1"/>
      <c r="AGD128" s="1"/>
      <c r="AGE128" s="1"/>
      <c r="AGF128" s="1"/>
      <c r="AGG128" s="1"/>
      <c r="AGH128" s="1"/>
      <c r="AGI128" s="1"/>
      <c r="AGJ128" s="1"/>
      <c r="AGK128" s="1"/>
      <c r="AGL128" s="1"/>
      <c r="AGM128" s="1"/>
      <c r="AGN128" s="1"/>
      <c r="AGO128" s="1"/>
      <c r="AGP128" s="1"/>
      <c r="AGQ128" s="1"/>
      <c r="AGR128" s="1"/>
      <c r="AGS128" s="1"/>
      <c r="AGT128" s="1"/>
      <c r="AGU128" s="1"/>
      <c r="AGV128" s="1"/>
      <c r="AGW128" s="1"/>
      <c r="AGX128" s="1"/>
      <c r="AGY128" s="1"/>
      <c r="AGZ128" s="1"/>
      <c r="AHA128" s="1"/>
      <c r="AHB128" s="1"/>
      <c r="AHC128" s="1"/>
      <c r="AHD128" s="1"/>
      <c r="AHE128" s="1"/>
      <c r="AHF128" s="1"/>
      <c r="AHG128" s="1"/>
      <c r="AHH128" s="1"/>
      <c r="AHI128" s="1"/>
      <c r="AHJ128" s="1"/>
      <c r="AHK128" s="1"/>
      <c r="AHL128" s="1"/>
      <c r="AHM128" s="1"/>
      <c r="AHN128" s="1"/>
      <c r="AHO128" s="1"/>
      <c r="AHP128" s="1"/>
      <c r="AHQ128" s="1"/>
      <c r="AHR128" s="1"/>
      <c r="AHS128" s="1"/>
      <c r="AHT128" s="1"/>
      <c r="AHU128" s="1"/>
      <c r="AHV128" s="1"/>
      <c r="AHW128" s="1"/>
      <c r="AHX128" s="1"/>
      <c r="AHY128" s="1"/>
      <c r="AHZ128" s="1"/>
      <c r="AIA128" s="1"/>
      <c r="AIB128" s="1"/>
      <c r="AIC128" s="1"/>
      <c r="AID128" s="1"/>
      <c r="AIE128" s="1"/>
      <c r="AIF128" s="1"/>
      <c r="AIG128" s="1"/>
      <c r="AIH128" s="1"/>
      <c r="AII128" s="1"/>
      <c r="AIJ128" s="1"/>
      <c r="AIK128" s="1"/>
      <c r="AIL128" s="1"/>
      <c r="AIM128" s="1"/>
      <c r="AIN128" s="1"/>
      <c r="AIO128" s="1"/>
      <c r="AIP128" s="1"/>
      <c r="AIQ128" s="1"/>
      <c r="AIR128" s="1"/>
      <c r="AIS128" s="1"/>
      <c r="AIT128" s="1"/>
      <c r="AIU128" s="1"/>
      <c r="AIV128" s="1"/>
      <c r="AIW128" s="1"/>
      <c r="AIX128" s="1"/>
      <c r="AIY128" s="1"/>
      <c r="AIZ128" s="1"/>
      <c r="AJA128" s="1"/>
      <c r="AJB128" s="1"/>
      <c r="AJC128" s="1"/>
      <c r="AJD128" s="1"/>
      <c r="AJE128" s="1"/>
      <c r="AJF128" s="1"/>
      <c r="AJG128" s="1"/>
      <c r="AJH128" s="1"/>
      <c r="AJI128" s="1"/>
      <c r="AJJ128" s="1"/>
      <c r="AJK128" s="1"/>
      <c r="AJL128" s="1"/>
      <c r="AJM128" s="1"/>
      <c r="AJN128" s="1"/>
      <c r="AJO128" s="1"/>
      <c r="AJP128" s="1"/>
      <c r="AJQ128" s="1"/>
      <c r="AJR128" s="1"/>
      <c r="AJS128" s="1"/>
      <c r="AJT128" s="1"/>
      <c r="AJU128" s="1"/>
      <c r="AJV128" s="1"/>
      <c r="AJW128" s="1"/>
      <c r="AJX128" s="1"/>
      <c r="AJY128" s="1"/>
      <c r="AJZ128" s="1"/>
      <c r="AKA128" s="1"/>
      <c r="AKB128" s="1"/>
      <c r="AKC128" s="1"/>
      <c r="AKD128" s="1"/>
      <c r="AKE128" s="1"/>
      <c r="AKF128" s="1"/>
      <c r="AKG128" s="1"/>
      <c r="AKH128" s="1"/>
      <c r="AKI128" s="1"/>
      <c r="AKJ128" s="1"/>
      <c r="AKK128" s="1"/>
      <c r="AKL128" s="1"/>
      <c r="AKM128" s="1"/>
      <c r="AKN128" s="1"/>
      <c r="AKO128" s="1"/>
      <c r="AKP128" s="1"/>
      <c r="AKQ128" s="1"/>
      <c r="AKR128" s="1"/>
      <c r="AKS128" s="1"/>
      <c r="AKT128" s="1"/>
      <c r="AKU128" s="1"/>
      <c r="AKV128" s="1"/>
      <c r="AKW128" s="1"/>
      <c r="AKX128" s="1"/>
      <c r="AKY128" s="1"/>
      <c r="AKZ128" s="1"/>
      <c r="ALA128" s="1"/>
      <c r="ALB128" s="1"/>
      <c r="ALC128" s="1"/>
      <c r="ALD128" s="1"/>
      <c r="ALE128" s="1"/>
      <c r="ALF128" s="1"/>
      <c r="ALG128" s="1"/>
      <c r="ALH128" s="1"/>
      <c r="ALI128" s="1"/>
      <c r="ALJ128" s="1"/>
      <c r="ALK128" s="1"/>
      <c r="ALL128" s="1"/>
      <c r="ALM128" s="1"/>
      <c r="ALN128" s="1"/>
      <c r="ALO128" s="1"/>
      <c r="ALP128" s="1"/>
      <c r="ALQ128" s="1"/>
      <c r="ALR128" s="1"/>
      <c r="ALS128" s="1"/>
      <c r="ALT128" s="1"/>
      <c r="ALU128" s="1"/>
      <c r="ALV128" s="1"/>
      <c r="ALW128" s="1"/>
      <c r="ALX128" s="1"/>
      <c r="ALY128" s="1"/>
      <c r="ALZ128" s="1"/>
      <c r="AMA128" s="1"/>
      <c r="AMB128" s="1"/>
      <c r="AMC128" s="1"/>
      <c r="AMD128" s="1"/>
      <c r="AME128" s="1"/>
      <c r="AMF128" s="1"/>
      <c r="AMG128" s="1"/>
      <c r="AMH128" s="1"/>
      <c r="AMI128" s="1"/>
      <c r="AMJ128" s="1"/>
      <c r="AMK128" s="1"/>
      <c r="AML128" s="1"/>
      <c r="AMM128" s="1"/>
      <c r="AMN128" s="1"/>
      <c r="AMO128" s="1"/>
      <c r="AMP128" s="1"/>
      <c r="AMQ128" s="1"/>
      <c r="AMR128" s="1"/>
      <c r="AMS128" s="1"/>
      <c r="AMT128" s="1"/>
      <c r="AMU128" s="1"/>
      <c r="AMV128" s="1"/>
      <c r="AMW128" s="1"/>
      <c r="AMX128" s="1"/>
      <c r="AMY128" s="1"/>
      <c r="AMZ128" s="1"/>
      <c r="ANA128" s="1"/>
      <c r="ANB128" s="1"/>
      <c r="ANC128" s="1"/>
      <c r="AND128" s="1"/>
      <c r="ANE128" s="1"/>
      <c r="ANF128" s="1"/>
      <c r="ANG128" s="1"/>
      <c r="ANH128" s="1"/>
      <c r="ANI128" s="1"/>
      <c r="ANJ128" s="1"/>
      <c r="ANK128" s="1"/>
      <c r="ANL128" s="1"/>
      <c r="ANM128" s="1"/>
      <c r="ANN128" s="1"/>
      <c r="ANO128" s="1"/>
      <c r="ANP128" s="1"/>
      <c r="ANQ128" s="1"/>
      <c r="ANR128" s="1"/>
      <c r="ANS128" s="1"/>
      <c r="ANT128" s="1"/>
      <c r="ANU128" s="1"/>
      <c r="ANV128" s="1"/>
      <c r="ANW128" s="1"/>
      <c r="ANX128" s="1"/>
      <c r="ANY128" s="1"/>
      <c r="ANZ128" s="1"/>
      <c r="AOA128" s="1"/>
      <c r="AOB128" s="1"/>
      <c r="AOC128" s="1"/>
      <c r="AOD128" s="1"/>
      <c r="AOE128" s="1"/>
      <c r="AOF128" s="1"/>
      <c r="AOG128" s="1"/>
      <c r="AOH128" s="1"/>
      <c r="AOI128" s="1"/>
      <c r="AOJ128" s="1"/>
      <c r="AOK128" s="1"/>
      <c r="AOL128" s="1"/>
      <c r="AOM128" s="1"/>
      <c r="AON128" s="1"/>
      <c r="AOO128" s="1"/>
      <c r="AOP128" s="1"/>
      <c r="AOQ128" s="1"/>
      <c r="AOR128" s="1"/>
      <c r="AOS128" s="1"/>
      <c r="AOT128" s="1"/>
      <c r="AOU128" s="1"/>
      <c r="AOV128" s="1"/>
      <c r="AOW128" s="1"/>
      <c r="AOX128" s="1"/>
      <c r="AOY128" s="1"/>
      <c r="AOZ128" s="1"/>
      <c r="APA128" s="1"/>
      <c r="APB128" s="1"/>
      <c r="APC128" s="1"/>
      <c r="APD128" s="1"/>
      <c r="APE128" s="1"/>
      <c r="APF128" s="1"/>
      <c r="APG128" s="1"/>
      <c r="APH128" s="1"/>
      <c r="API128" s="1"/>
      <c r="APJ128" s="1"/>
      <c r="APK128" s="1"/>
      <c r="APL128" s="1"/>
      <c r="APM128" s="1"/>
      <c r="APN128" s="1"/>
      <c r="APO128" s="1"/>
      <c r="APP128" s="1"/>
      <c r="APQ128" s="1"/>
      <c r="APR128" s="1"/>
      <c r="APS128" s="1"/>
      <c r="APT128" s="1"/>
      <c r="APU128" s="1"/>
      <c r="APV128" s="1"/>
      <c r="APW128" s="1"/>
      <c r="APX128" s="1"/>
      <c r="APY128" s="1"/>
      <c r="APZ128" s="1"/>
      <c r="AQA128" s="1"/>
      <c r="AQB128" s="1"/>
      <c r="AQC128" s="1"/>
      <c r="AQD128" s="1"/>
      <c r="AQE128" s="1"/>
      <c r="AQF128" s="1"/>
      <c r="AQG128" s="1"/>
      <c r="AQH128" s="1"/>
      <c r="AQI128" s="1"/>
      <c r="AQJ128" s="1"/>
      <c r="AQK128" s="1"/>
      <c r="AQL128" s="1"/>
      <c r="AQM128" s="1"/>
      <c r="AQN128" s="1"/>
      <c r="AQO128" s="1"/>
      <c r="AQP128" s="1"/>
      <c r="AQQ128" s="1"/>
      <c r="AQR128" s="1"/>
      <c r="AQS128" s="1"/>
      <c r="AQT128" s="1"/>
      <c r="AQU128" s="1"/>
      <c r="AQV128" s="1"/>
      <c r="AQW128" s="1"/>
      <c r="AQX128" s="1"/>
      <c r="AQY128" s="1"/>
      <c r="AQZ128" s="1"/>
      <c r="ARA128" s="1"/>
      <c r="ARB128" s="1"/>
      <c r="ARC128" s="1"/>
      <c r="ARD128" s="1"/>
      <c r="ARE128" s="1"/>
      <c r="ARF128" s="1"/>
      <c r="ARG128" s="1"/>
      <c r="ARH128" s="1"/>
      <c r="ARI128" s="1"/>
      <c r="ARJ128" s="1"/>
      <c r="ARK128" s="1"/>
      <c r="ARL128" s="1"/>
      <c r="ARM128" s="1"/>
      <c r="ARN128" s="1"/>
      <c r="ARO128" s="1"/>
      <c r="ARP128" s="1"/>
      <c r="ARQ128" s="1"/>
      <c r="ARR128" s="1"/>
      <c r="ARS128" s="1"/>
      <c r="ART128" s="1"/>
      <c r="ARU128" s="1"/>
      <c r="ARV128" s="1"/>
      <c r="ARW128" s="1"/>
      <c r="ARX128" s="1"/>
      <c r="ARY128" s="1"/>
      <c r="ARZ128" s="1"/>
      <c r="ASA128" s="1"/>
      <c r="ASB128" s="1"/>
      <c r="ASC128" s="1"/>
      <c r="ASD128" s="1"/>
      <c r="ASE128" s="1"/>
      <c r="ASF128" s="1"/>
      <c r="ASG128" s="1"/>
      <c r="ASH128" s="1"/>
      <c r="ASI128" s="1"/>
      <c r="ASJ128" s="1"/>
      <c r="ASK128" s="1"/>
      <c r="ASL128" s="1"/>
      <c r="ASM128" s="1"/>
      <c r="ASN128" s="1"/>
      <c r="ASO128" s="1"/>
      <c r="ASP128" s="1"/>
      <c r="ASQ128" s="1"/>
      <c r="ASR128" s="1"/>
      <c r="ASS128" s="1"/>
      <c r="AST128" s="1"/>
      <c r="ASU128" s="1"/>
      <c r="ASV128" s="1"/>
      <c r="ASW128" s="1"/>
      <c r="ASX128" s="1"/>
      <c r="ASY128" s="1"/>
      <c r="ASZ128" s="1"/>
      <c r="ATA128" s="1"/>
      <c r="ATB128" s="1"/>
      <c r="ATC128" s="1"/>
      <c r="ATD128" s="1"/>
      <c r="ATE128" s="1"/>
      <c r="ATF128" s="1"/>
      <c r="ATG128" s="1"/>
      <c r="ATH128" s="1"/>
      <c r="ATI128" s="1"/>
      <c r="ATJ128" s="1"/>
      <c r="ATK128" s="1"/>
      <c r="ATL128" s="1"/>
      <c r="ATM128" s="1"/>
      <c r="ATN128" s="1"/>
      <c r="ATO128" s="1"/>
      <c r="ATP128" s="1"/>
      <c r="ATQ128" s="1"/>
      <c r="ATR128" s="1"/>
      <c r="ATS128" s="1"/>
      <c r="ATT128" s="1"/>
      <c r="ATU128" s="1"/>
      <c r="ATV128" s="1"/>
      <c r="ATW128" s="1"/>
      <c r="ATX128" s="1"/>
      <c r="ATY128" s="1"/>
      <c r="ATZ128" s="1"/>
      <c r="AUA128" s="1"/>
      <c r="AUB128" s="1"/>
      <c r="AUC128" s="1"/>
      <c r="AUD128" s="1"/>
      <c r="AUE128" s="1"/>
      <c r="AUF128" s="1"/>
      <c r="AUG128" s="1"/>
      <c r="AUH128" s="1"/>
      <c r="AUI128" s="1"/>
      <c r="AUJ128" s="1"/>
      <c r="AUK128" s="1"/>
      <c r="AUL128" s="1"/>
      <c r="AUM128" s="1"/>
      <c r="AUN128" s="1"/>
      <c r="AUO128" s="1"/>
      <c r="AUP128" s="1"/>
      <c r="AUQ128" s="1"/>
      <c r="AUR128" s="1"/>
      <c r="AUS128" s="1"/>
      <c r="AUT128" s="1"/>
      <c r="AUU128" s="1"/>
      <c r="AUV128" s="1"/>
      <c r="AUW128" s="1"/>
      <c r="AUX128" s="1"/>
      <c r="AUY128" s="1"/>
      <c r="AUZ128" s="1"/>
      <c r="AVA128" s="1"/>
      <c r="AVB128" s="1"/>
      <c r="AVC128" s="1"/>
      <c r="AVD128" s="1"/>
      <c r="AVE128" s="1"/>
      <c r="AVF128" s="1"/>
      <c r="AVG128" s="1"/>
      <c r="AVH128" s="1"/>
      <c r="AVI128" s="1"/>
      <c r="AVJ128" s="1"/>
      <c r="AVK128" s="1"/>
      <c r="AVL128" s="1"/>
      <c r="AVM128" s="1"/>
      <c r="AVN128" s="1"/>
      <c r="AVO128" s="1"/>
      <c r="AVP128" s="1"/>
      <c r="AVQ128" s="1"/>
      <c r="AVR128" s="1"/>
      <c r="AVS128" s="1"/>
      <c r="AVT128" s="1"/>
      <c r="AVU128" s="1"/>
      <c r="AVV128" s="1"/>
      <c r="AVW128" s="1"/>
      <c r="AVX128" s="1"/>
      <c r="AVY128" s="1"/>
      <c r="AVZ128" s="1"/>
      <c r="AWA128" s="1"/>
      <c r="AWB128" s="1"/>
      <c r="AWC128" s="1"/>
      <c r="AWD128" s="1"/>
      <c r="AWE128" s="1"/>
      <c r="AWF128" s="1"/>
      <c r="AWG128" s="1"/>
      <c r="AWH128" s="1"/>
      <c r="AWI128" s="1"/>
      <c r="AWJ128" s="1"/>
      <c r="AWK128" s="1"/>
      <c r="AWL128" s="1"/>
      <c r="AWM128" s="1"/>
      <c r="AWN128" s="1"/>
      <c r="AWO128" s="1"/>
      <c r="AWP128" s="1"/>
      <c r="AWQ128" s="1"/>
      <c r="AWR128" s="1"/>
      <c r="AWS128" s="1"/>
      <c r="AWT128" s="1"/>
      <c r="AWU128" s="1"/>
      <c r="AWV128" s="1"/>
      <c r="AWW128" s="1"/>
      <c r="AWX128" s="1"/>
      <c r="AWY128" s="1"/>
      <c r="AWZ128" s="1"/>
      <c r="AXA128" s="1"/>
      <c r="AXB128" s="1"/>
      <c r="AXC128" s="1"/>
      <c r="AXD128" s="1"/>
      <c r="AXE128" s="1"/>
      <c r="AXF128" s="1"/>
      <c r="AXG128" s="1"/>
      <c r="AXH128" s="1"/>
      <c r="AXI128" s="1"/>
      <c r="AXJ128" s="1"/>
      <c r="AXK128" s="1"/>
      <c r="AXL128" s="1"/>
      <c r="AXM128" s="1"/>
      <c r="AXN128" s="1"/>
      <c r="AXO128" s="1"/>
      <c r="AXP128" s="1"/>
      <c r="AXQ128" s="1"/>
      <c r="AXR128" s="1"/>
      <c r="AXS128" s="1"/>
      <c r="AXT128" s="1"/>
      <c r="AXU128" s="1"/>
      <c r="AXV128" s="1"/>
      <c r="AXW128" s="1"/>
      <c r="AXX128" s="1"/>
      <c r="AXY128" s="1"/>
      <c r="AXZ128" s="1"/>
      <c r="AYA128" s="1"/>
      <c r="AYB128" s="1"/>
      <c r="AYC128" s="1"/>
      <c r="AYD128" s="1"/>
      <c r="AYE128" s="1"/>
      <c r="AYF128" s="1"/>
      <c r="AYG128" s="1"/>
      <c r="AYH128" s="1"/>
      <c r="AYI128" s="1"/>
      <c r="AYJ128" s="1"/>
      <c r="AYK128" s="1"/>
      <c r="AYL128" s="1"/>
      <c r="AYM128" s="1"/>
      <c r="AYN128" s="1"/>
      <c r="AYO128" s="1"/>
      <c r="AYP128" s="1"/>
      <c r="AYQ128" s="1"/>
      <c r="AYR128" s="1"/>
      <c r="AYS128" s="1"/>
      <c r="AYT128" s="1"/>
      <c r="AYU128" s="1"/>
      <c r="AYV128" s="1"/>
      <c r="AYW128" s="1"/>
      <c r="AYX128" s="1"/>
      <c r="AYY128" s="1"/>
      <c r="AYZ128" s="1"/>
      <c r="AZA128" s="1"/>
      <c r="AZB128" s="1"/>
      <c r="AZC128" s="1"/>
      <c r="AZD128" s="1"/>
      <c r="AZE128" s="1"/>
      <c r="AZF128" s="1"/>
      <c r="AZG128" s="1"/>
      <c r="AZH128" s="1"/>
      <c r="AZI128" s="1"/>
      <c r="AZJ128" s="1"/>
      <c r="AZK128" s="1"/>
      <c r="AZL128" s="1"/>
      <c r="AZM128" s="1"/>
      <c r="AZN128" s="1"/>
      <c r="AZO128" s="1"/>
      <c r="AZP128" s="1"/>
      <c r="AZQ128" s="1"/>
      <c r="AZR128" s="1"/>
      <c r="AZS128" s="1"/>
      <c r="AZT128" s="1"/>
      <c r="AZU128" s="1"/>
      <c r="AZV128" s="1"/>
      <c r="AZW128" s="1"/>
      <c r="AZX128" s="1"/>
      <c r="AZY128" s="1"/>
      <c r="AZZ128" s="1"/>
      <c r="BAA128" s="1"/>
      <c r="BAB128" s="1"/>
      <c r="BAC128" s="1"/>
      <c r="BAD128" s="1"/>
      <c r="BAE128" s="1"/>
      <c r="BAF128" s="1"/>
      <c r="BAG128" s="1"/>
      <c r="BAH128" s="1"/>
      <c r="BAI128" s="1"/>
      <c r="BAJ128" s="1"/>
      <c r="BAK128" s="1"/>
      <c r="BAL128" s="1"/>
      <c r="BAM128" s="1"/>
      <c r="BAN128" s="1"/>
      <c r="BAO128" s="1"/>
      <c r="BAP128" s="1"/>
      <c r="BAQ128" s="1"/>
      <c r="BAR128" s="1"/>
      <c r="BAS128" s="1"/>
      <c r="BAT128" s="1"/>
      <c r="BAU128" s="1"/>
      <c r="BAV128" s="1"/>
      <c r="BAW128" s="1"/>
      <c r="BAX128" s="1"/>
      <c r="BAY128" s="1"/>
      <c r="BAZ128" s="1"/>
      <c r="BBA128" s="1"/>
      <c r="BBB128" s="1"/>
      <c r="BBC128" s="1"/>
      <c r="BBD128" s="1"/>
      <c r="BBE128" s="1"/>
      <c r="BBF128" s="1"/>
      <c r="BBG128" s="1"/>
      <c r="BBH128" s="1"/>
      <c r="BBI128" s="1"/>
      <c r="BBJ128" s="1"/>
      <c r="BBK128" s="1"/>
      <c r="BBL128" s="1"/>
      <c r="BBM128" s="1"/>
      <c r="BBN128" s="1"/>
      <c r="BBO128" s="1"/>
      <c r="BBP128" s="1"/>
      <c r="BBQ128" s="1"/>
      <c r="BBR128" s="1"/>
      <c r="BBS128" s="1"/>
      <c r="BBT128" s="1"/>
      <c r="BBU128" s="1"/>
      <c r="BBV128" s="1"/>
      <c r="BBW128" s="1"/>
      <c r="BBX128" s="1"/>
      <c r="BBY128" s="1"/>
      <c r="BBZ128" s="1"/>
      <c r="BCA128" s="1"/>
      <c r="BCB128" s="1"/>
      <c r="BCC128" s="1"/>
      <c r="BCD128" s="1"/>
      <c r="BCE128" s="1"/>
      <c r="BCF128" s="1"/>
      <c r="BCG128" s="1"/>
      <c r="BCH128" s="1"/>
      <c r="BCI128" s="1"/>
      <c r="BCJ128" s="1"/>
      <c r="BCK128" s="1"/>
      <c r="BCL128" s="1"/>
      <c r="BCM128" s="1"/>
      <c r="BCN128" s="1"/>
      <c r="BCO128" s="1"/>
      <c r="BCP128" s="1"/>
      <c r="BCQ128" s="1"/>
      <c r="BCR128" s="1"/>
      <c r="BCS128" s="1"/>
      <c r="BCT128" s="1"/>
      <c r="BCU128" s="1"/>
      <c r="BCV128" s="1"/>
      <c r="BCW128" s="1"/>
      <c r="BCX128" s="1"/>
      <c r="BCY128" s="1"/>
      <c r="BCZ128" s="1"/>
      <c r="BDA128" s="1"/>
      <c r="BDB128" s="1"/>
      <c r="BDC128" s="1"/>
      <c r="BDD128" s="1"/>
      <c r="BDE128" s="1"/>
      <c r="BDF128" s="1"/>
      <c r="BDG128" s="1"/>
      <c r="BDH128" s="1"/>
      <c r="BDI128" s="1"/>
      <c r="BDJ128" s="1"/>
      <c r="BDK128" s="1"/>
      <c r="BDL128" s="1"/>
      <c r="BDM128" s="1"/>
      <c r="BDN128" s="1"/>
      <c r="BDO128" s="1"/>
      <c r="BDP128" s="1"/>
      <c r="BDQ128" s="1"/>
      <c r="BDR128" s="1"/>
      <c r="BDS128" s="1"/>
      <c r="BDT128" s="1"/>
      <c r="BDU128" s="1"/>
      <c r="BDV128" s="1"/>
      <c r="BDW128" s="1"/>
      <c r="BDX128" s="1"/>
      <c r="BDY128" s="1"/>
      <c r="BDZ128" s="1"/>
      <c r="BEA128" s="1"/>
      <c r="BEB128" s="1"/>
      <c r="BEC128" s="1"/>
      <c r="BED128" s="1"/>
      <c r="BEE128" s="1"/>
      <c r="BEF128" s="1"/>
      <c r="BEG128" s="1"/>
      <c r="BEH128" s="1"/>
      <c r="BEI128" s="1"/>
      <c r="BEJ128" s="1"/>
      <c r="BEK128" s="1"/>
      <c r="BEL128" s="1"/>
      <c r="BEM128" s="1"/>
      <c r="BEN128" s="1"/>
      <c r="BEO128" s="1"/>
      <c r="BEP128" s="1"/>
      <c r="BEQ128" s="1"/>
      <c r="BER128" s="1"/>
      <c r="BES128" s="1"/>
      <c r="BET128" s="1"/>
      <c r="BEU128" s="1"/>
      <c r="BEV128" s="1"/>
      <c r="BEW128" s="1"/>
      <c r="BEX128" s="1"/>
      <c r="BEY128" s="1"/>
      <c r="BEZ128" s="1"/>
      <c r="BFA128" s="1"/>
      <c r="BFB128" s="1"/>
      <c r="BFC128" s="1"/>
      <c r="BFD128" s="1"/>
      <c r="BFE128" s="1"/>
      <c r="BFF128" s="1"/>
      <c r="BFG128" s="1"/>
      <c r="BFH128" s="1"/>
      <c r="BFI128" s="1"/>
      <c r="BFJ128" s="1"/>
      <c r="BFK128" s="1"/>
      <c r="BFL128" s="1"/>
      <c r="BFM128" s="1"/>
      <c r="BFN128" s="1"/>
      <c r="BFO128" s="1"/>
      <c r="BFP128" s="1"/>
      <c r="BFQ128" s="1"/>
      <c r="BFR128" s="1"/>
      <c r="BFS128" s="1"/>
      <c r="BFT128" s="1"/>
      <c r="BFU128" s="1"/>
      <c r="BFV128" s="1"/>
      <c r="BFW128" s="1"/>
      <c r="BFX128" s="1"/>
      <c r="BFY128" s="1"/>
      <c r="BFZ128" s="1"/>
      <c r="BGA128" s="1"/>
      <c r="BGB128" s="1"/>
      <c r="BGC128" s="1"/>
      <c r="BGD128" s="1"/>
      <c r="BGE128" s="1"/>
      <c r="BGF128" s="1"/>
      <c r="BGG128" s="1"/>
      <c r="BGH128" s="1"/>
      <c r="BGI128" s="1"/>
      <c r="BGJ128" s="1"/>
      <c r="BGK128" s="1"/>
      <c r="BGL128" s="1"/>
      <c r="BGM128" s="1"/>
      <c r="BGN128" s="1"/>
      <c r="BGO128" s="1"/>
      <c r="BGP128" s="1"/>
      <c r="BGQ128" s="1"/>
      <c r="BGR128" s="1"/>
      <c r="BGS128" s="1"/>
      <c r="BGT128" s="1"/>
      <c r="BGU128" s="1"/>
      <c r="BGV128" s="1"/>
      <c r="BGW128" s="1"/>
      <c r="BGX128" s="1"/>
      <c r="BGY128" s="1"/>
      <c r="BGZ128" s="1"/>
      <c r="BHA128" s="1"/>
      <c r="BHB128" s="1"/>
      <c r="BHC128" s="1"/>
      <c r="BHD128" s="1"/>
      <c r="BHE128" s="1"/>
      <c r="BHF128" s="1"/>
      <c r="BHG128" s="1"/>
      <c r="BHH128" s="1"/>
      <c r="BHI128" s="1"/>
      <c r="BHJ128" s="1"/>
      <c r="BHK128" s="1"/>
      <c r="BHL128" s="1"/>
      <c r="BHM128" s="1"/>
      <c r="BHN128" s="1"/>
      <c r="BHO128" s="1"/>
      <c r="BHP128" s="1"/>
      <c r="BHQ128" s="1"/>
      <c r="BHR128" s="1"/>
      <c r="BHS128" s="1"/>
      <c r="BHT128" s="1"/>
      <c r="BHU128" s="1"/>
      <c r="BHV128" s="1"/>
      <c r="BHW128" s="1"/>
      <c r="BHX128" s="1"/>
    </row>
    <row r="129" spans="1:1584" s="4" customFormat="1">
      <c r="A129" s="6"/>
      <c r="B129" s="15"/>
      <c r="C129" s="15"/>
      <c r="D129" s="15"/>
      <c r="E129" s="15"/>
      <c r="F129" s="37"/>
      <c r="G129" s="9"/>
      <c r="H129" s="35"/>
      <c r="I129" s="15"/>
      <c r="J129" s="15"/>
      <c r="K129" s="15"/>
      <c r="L129" s="15"/>
      <c r="M129" s="15"/>
      <c r="N129" s="23"/>
      <c r="O129" s="37"/>
      <c r="P129" s="15"/>
      <c r="Q129" s="37"/>
      <c r="R129" s="15"/>
      <c r="S129" s="37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  <c r="JB129" s="1"/>
      <c r="JC129" s="1"/>
      <c r="JD129" s="1"/>
      <c r="JE129" s="1"/>
      <c r="JF129" s="1"/>
      <c r="JG129" s="1"/>
      <c r="JH129" s="1"/>
      <c r="JI129" s="1"/>
      <c r="JJ129" s="1"/>
      <c r="JK129" s="1"/>
      <c r="JL129" s="1"/>
      <c r="JM129" s="1"/>
      <c r="JN129" s="1"/>
      <c r="JO129" s="1"/>
      <c r="JP129" s="1"/>
      <c r="JQ129" s="1"/>
      <c r="JR129" s="1"/>
      <c r="JS129" s="1"/>
      <c r="JT129" s="1"/>
      <c r="JU129" s="1"/>
      <c r="JV129" s="1"/>
      <c r="JW129" s="1"/>
      <c r="JX129" s="1"/>
      <c r="JY129" s="1"/>
      <c r="JZ129" s="1"/>
      <c r="KA129" s="1"/>
      <c r="KB129" s="1"/>
      <c r="KC129" s="1"/>
      <c r="KD129" s="1"/>
      <c r="KE129" s="1"/>
      <c r="KF129" s="1"/>
      <c r="KG129" s="1"/>
      <c r="KH129" s="1"/>
      <c r="KI129" s="1"/>
      <c r="KJ129" s="1"/>
      <c r="KK129" s="1"/>
      <c r="KL129" s="1"/>
      <c r="KM129" s="1"/>
      <c r="KN129" s="1"/>
      <c r="KO129" s="1"/>
      <c r="KP129" s="1"/>
      <c r="KQ129" s="1"/>
      <c r="KR129" s="1"/>
      <c r="KS129" s="1"/>
      <c r="KT129" s="1"/>
      <c r="KU129" s="1"/>
      <c r="KV129" s="1"/>
      <c r="KW129" s="1"/>
      <c r="KX129" s="1"/>
      <c r="KY129" s="1"/>
      <c r="KZ129" s="1"/>
      <c r="LA129" s="1"/>
      <c r="LB129" s="1"/>
      <c r="LC129" s="1"/>
      <c r="LD129" s="1"/>
      <c r="LE129" s="1"/>
      <c r="LF129" s="1"/>
      <c r="LG129" s="1"/>
      <c r="LH129" s="1"/>
      <c r="LI129" s="1"/>
      <c r="LJ129" s="1"/>
      <c r="LK129" s="1"/>
      <c r="LL129" s="1"/>
      <c r="LM129" s="1"/>
      <c r="LN129" s="1"/>
      <c r="LO129" s="1"/>
      <c r="LP129" s="1"/>
      <c r="LQ129" s="1"/>
      <c r="LR129" s="1"/>
      <c r="LS129" s="1"/>
      <c r="LT129" s="1"/>
      <c r="LU129" s="1"/>
      <c r="LV129" s="1"/>
      <c r="LW129" s="1"/>
      <c r="LX129" s="1"/>
      <c r="LY129" s="1"/>
      <c r="LZ129" s="1"/>
      <c r="MA129" s="1"/>
      <c r="MB129" s="1"/>
      <c r="MC129" s="1"/>
      <c r="MD129" s="1"/>
      <c r="ME129" s="1"/>
      <c r="MF129" s="1"/>
      <c r="MG129" s="1"/>
      <c r="MH129" s="1"/>
      <c r="MI129" s="1"/>
      <c r="MJ129" s="1"/>
      <c r="MK129" s="1"/>
      <c r="ML129" s="1"/>
      <c r="MM129" s="1"/>
      <c r="MN129" s="1"/>
      <c r="MO129" s="1"/>
      <c r="MP129" s="1"/>
      <c r="MQ129" s="1"/>
      <c r="MR129" s="1"/>
      <c r="MS129" s="1"/>
      <c r="MT129" s="1"/>
      <c r="MU129" s="1"/>
      <c r="MV129" s="1"/>
      <c r="MW129" s="1"/>
      <c r="MX129" s="1"/>
      <c r="MY129" s="1"/>
      <c r="MZ129" s="1"/>
      <c r="NA129" s="1"/>
      <c r="NB129" s="1"/>
      <c r="NC129" s="1"/>
      <c r="ND129" s="1"/>
      <c r="NE129" s="1"/>
      <c r="NF129" s="1"/>
      <c r="NG129" s="1"/>
      <c r="NH129" s="1"/>
      <c r="NI129" s="1"/>
      <c r="NJ129" s="1"/>
      <c r="NK129" s="1"/>
      <c r="NL129" s="1"/>
      <c r="NM129" s="1"/>
      <c r="NN129" s="1"/>
      <c r="NO129" s="1"/>
      <c r="NP129" s="1"/>
      <c r="NQ129" s="1"/>
      <c r="NR129" s="1"/>
      <c r="NS129" s="1"/>
      <c r="NT129" s="1"/>
      <c r="NU129" s="1"/>
      <c r="NV129" s="1"/>
      <c r="NW129" s="1"/>
      <c r="NX129" s="1"/>
      <c r="NY129" s="1"/>
      <c r="NZ129" s="1"/>
      <c r="OA129" s="1"/>
      <c r="OB129" s="1"/>
      <c r="OC129" s="1"/>
      <c r="OD129" s="1"/>
      <c r="OE129" s="1"/>
      <c r="OF129" s="1"/>
      <c r="OG129" s="1"/>
      <c r="OH129" s="1"/>
      <c r="OI129" s="1"/>
      <c r="OJ129" s="1"/>
      <c r="OK129" s="1"/>
      <c r="OL129" s="1"/>
      <c r="OM129" s="1"/>
      <c r="ON129" s="1"/>
      <c r="OO129" s="1"/>
      <c r="OP129" s="1"/>
      <c r="OQ129" s="1"/>
      <c r="OR129" s="1"/>
      <c r="OS129" s="1"/>
      <c r="OT129" s="1"/>
      <c r="OU129" s="1"/>
      <c r="OV129" s="1"/>
      <c r="OW129" s="1"/>
      <c r="OX129" s="1"/>
      <c r="OY129" s="1"/>
      <c r="OZ129" s="1"/>
      <c r="PA129" s="1"/>
      <c r="PB129" s="1"/>
      <c r="PC129" s="1"/>
      <c r="PD129" s="1"/>
      <c r="PE129" s="1"/>
      <c r="PF129" s="1"/>
      <c r="PG129" s="1"/>
      <c r="PH129" s="1"/>
      <c r="PI129" s="1"/>
      <c r="PJ129" s="1"/>
      <c r="PK129" s="1"/>
      <c r="PL129" s="1"/>
      <c r="PM129" s="1"/>
      <c r="PN129" s="1"/>
      <c r="PO129" s="1"/>
      <c r="PP129" s="1"/>
      <c r="PQ129" s="1"/>
      <c r="PR129" s="1"/>
      <c r="PS129" s="1"/>
      <c r="PT129" s="1"/>
      <c r="PU129" s="1"/>
      <c r="PV129" s="1"/>
      <c r="PW129" s="1"/>
      <c r="PX129" s="1"/>
      <c r="PY129" s="1"/>
      <c r="PZ129" s="1"/>
      <c r="QA129" s="1"/>
      <c r="QB129" s="1"/>
      <c r="QC129" s="1"/>
      <c r="QD129" s="1"/>
      <c r="QE129" s="1"/>
      <c r="QF129" s="1"/>
      <c r="QG129" s="1"/>
      <c r="QH129" s="1"/>
      <c r="QI129" s="1"/>
      <c r="QJ129" s="1"/>
      <c r="QK129" s="1"/>
      <c r="QL129" s="1"/>
      <c r="QM129" s="1"/>
      <c r="QN129" s="1"/>
      <c r="QO129" s="1"/>
      <c r="QP129" s="1"/>
      <c r="QQ129" s="1"/>
      <c r="QR129" s="1"/>
      <c r="QS129" s="1"/>
      <c r="QT129" s="1"/>
      <c r="QU129" s="1"/>
      <c r="QV129" s="1"/>
      <c r="QW129" s="1"/>
      <c r="QX129" s="1"/>
      <c r="QY129" s="1"/>
      <c r="QZ129" s="1"/>
      <c r="RA129" s="1"/>
      <c r="RB129" s="1"/>
      <c r="RC129" s="1"/>
      <c r="RD129" s="1"/>
      <c r="RE129" s="1"/>
      <c r="RF129" s="1"/>
      <c r="RG129" s="1"/>
      <c r="RH129" s="1"/>
      <c r="RI129" s="1"/>
      <c r="RJ129" s="1"/>
      <c r="RK129" s="1"/>
      <c r="RL129" s="1"/>
      <c r="RM129" s="1"/>
      <c r="RN129" s="1"/>
      <c r="RO129" s="1"/>
      <c r="RP129" s="1"/>
      <c r="RQ129" s="1"/>
      <c r="RR129" s="1"/>
      <c r="RS129" s="1"/>
      <c r="RT129" s="1"/>
      <c r="RU129" s="1"/>
      <c r="RV129" s="1"/>
      <c r="RW129" s="1"/>
      <c r="RX129" s="1"/>
      <c r="RY129" s="1"/>
      <c r="RZ129" s="1"/>
      <c r="SA129" s="1"/>
      <c r="SB129" s="1"/>
      <c r="SC129" s="1"/>
      <c r="SD129" s="1"/>
      <c r="SE129" s="1"/>
      <c r="SF129" s="1"/>
      <c r="SG129" s="1"/>
      <c r="SH129" s="1"/>
      <c r="SI129" s="1"/>
      <c r="SJ129" s="1"/>
      <c r="SK129" s="1"/>
      <c r="SL129" s="1"/>
      <c r="SM129" s="1"/>
      <c r="SN129" s="1"/>
      <c r="SO129" s="1"/>
      <c r="SP129" s="1"/>
      <c r="SQ129" s="1"/>
      <c r="SR129" s="1"/>
      <c r="SS129" s="1"/>
      <c r="ST129" s="1"/>
      <c r="SU129" s="1"/>
      <c r="SV129" s="1"/>
      <c r="SW129" s="1"/>
      <c r="SX129" s="1"/>
      <c r="SY129" s="1"/>
      <c r="SZ129" s="1"/>
      <c r="TA129" s="1"/>
      <c r="TB129" s="1"/>
      <c r="TC129" s="1"/>
      <c r="TD129" s="1"/>
      <c r="TE129" s="1"/>
      <c r="TF129" s="1"/>
      <c r="TG129" s="1"/>
      <c r="TH129" s="1"/>
      <c r="TI129" s="1"/>
      <c r="TJ129" s="1"/>
      <c r="TK129" s="1"/>
      <c r="TL129" s="1"/>
      <c r="TM129" s="1"/>
      <c r="TN129" s="1"/>
      <c r="TO129" s="1"/>
      <c r="TP129" s="1"/>
      <c r="TQ129" s="1"/>
      <c r="TR129" s="1"/>
      <c r="TS129" s="1"/>
      <c r="TT129" s="1"/>
      <c r="TU129" s="1"/>
      <c r="TV129" s="1"/>
      <c r="TW129" s="1"/>
      <c r="TX129" s="1"/>
      <c r="TY129" s="1"/>
      <c r="TZ129" s="1"/>
      <c r="UA129" s="1"/>
      <c r="UB129" s="1"/>
      <c r="UC129" s="1"/>
      <c r="UD129" s="1"/>
      <c r="UE129" s="1"/>
      <c r="UF129" s="1"/>
      <c r="UG129" s="1"/>
      <c r="UH129" s="1"/>
      <c r="UI129" s="1"/>
      <c r="UJ129" s="1"/>
      <c r="UK129" s="1"/>
      <c r="UL129" s="1"/>
      <c r="UM129" s="1"/>
      <c r="UN129" s="1"/>
      <c r="UO129" s="1"/>
      <c r="UP129" s="1"/>
      <c r="UQ129" s="1"/>
      <c r="UR129" s="1"/>
      <c r="US129" s="1"/>
      <c r="UT129" s="1"/>
      <c r="UU129" s="1"/>
      <c r="UV129" s="1"/>
      <c r="UW129" s="1"/>
      <c r="UX129" s="1"/>
      <c r="UY129" s="1"/>
      <c r="UZ129" s="1"/>
      <c r="VA129" s="1"/>
      <c r="VB129" s="1"/>
      <c r="VC129" s="1"/>
      <c r="VD129" s="1"/>
      <c r="VE129" s="1"/>
      <c r="VF129" s="1"/>
      <c r="VG129" s="1"/>
      <c r="VH129" s="1"/>
      <c r="VI129" s="1"/>
      <c r="VJ129" s="1"/>
      <c r="VK129" s="1"/>
      <c r="VL129" s="1"/>
      <c r="VM129" s="1"/>
      <c r="VN129" s="1"/>
      <c r="VO129" s="1"/>
      <c r="VP129" s="1"/>
      <c r="VQ129" s="1"/>
      <c r="VR129" s="1"/>
      <c r="VS129" s="1"/>
      <c r="VT129" s="1"/>
      <c r="VU129" s="1"/>
      <c r="VV129" s="1"/>
      <c r="VW129" s="1"/>
      <c r="VX129" s="1"/>
      <c r="VY129" s="1"/>
      <c r="VZ129" s="1"/>
      <c r="WA129" s="1"/>
      <c r="WB129" s="1"/>
      <c r="WC129" s="1"/>
      <c r="WD129" s="1"/>
      <c r="WE129" s="1"/>
      <c r="WF129" s="1"/>
      <c r="WG129" s="1"/>
      <c r="WH129" s="1"/>
      <c r="WI129" s="1"/>
      <c r="WJ129" s="1"/>
      <c r="WK129" s="1"/>
      <c r="WL129" s="1"/>
      <c r="WM129" s="1"/>
      <c r="WN129" s="1"/>
      <c r="WO129" s="1"/>
      <c r="WP129" s="1"/>
      <c r="WQ129" s="1"/>
      <c r="WR129" s="1"/>
      <c r="WS129" s="1"/>
      <c r="WT129" s="1"/>
      <c r="WU129" s="1"/>
      <c r="WV129" s="1"/>
      <c r="WW129" s="1"/>
      <c r="WX129" s="1"/>
      <c r="WY129" s="1"/>
      <c r="WZ129" s="1"/>
      <c r="XA129" s="1"/>
      <c r="XB129" s="1"/>
      <c r="XC129" s="1"/>
      <c r="XD129" s="1"/>
      <c r="XE129" s="1"/>
      <c r="XF129" s="1"/>
      <c r="XG129" s="1"/>
      <c r="XH129" s="1"/>
      <c r="XI129" s="1"/>
      <c r="XJ129" s="1"/>
      <c r="XK129" s="1"/>
      <c r="XL129" s="1"/>
      <c r="XM129" s="1"/>
      <c r="XN129" s="1"/>
      <c r="XO129" s="1"/>
      <c r="XP129" s="1"/>
      <c r="XQ129" s="1"/>
      <c r="XR129" s="1"/>
      <c r="XS129" s="1"/>
      <c r="XT129" s="1"/>
      <c r="XU129" s="1"/>
      <c r="XV129" s="1"/>
      <c r="XW129" s="1"/>
      <c r="XX129" s="1"/>
      <c r="XY129" s="1"/>
      <c r="XZ129" s="1"/>
      <c r="YA129" s="1"/>
      <c r="YB129" s="1"/>
      <c r="YC129" s="1"/>
      <c r="YD129" s="1"/>
      <c r="YE129" s="1"/>
      <c r="YF129" s="1"/>
      <c r="YG129" s="1"/>
      <c r="YH129" s="1"/>
      <c r="YI129" s="1"/>
      <c r="YJ129" s="1"/>
      <c r="YK129" s="1"/>
      <c r="YL129" s="1"/>
      <c r="YM129" s="1"/>
      <c r="YN129" s="1"/>
      <c r="YO129" s="1"/>
      <c r="YP129" s="1"/>
      <c r="YQ129" s="1"/>
      <c r="YR129" s="1"/>
      <c r="YS129" s="1"/>
      <c r="YT129" s="1"/>
      <c r="YU129" s="1"/>
      <c r="YV129" s="1"/>
      <c r="YW129" s="1"/>
      <c r="YX129" s="1"/>
      <c r="YY129" s="1"/>
      <c r="YZ129" s="1"/>
      <c r="ZA129" s="1"/>
      <c r="ZB129" s="1"/>
      <c r="ZC129" s="1"/>
      <c r="ZD129" s="1"/>
      <c r="ZE129" s="1"/>
      <c r="ZF129" s="1"/>
      <c r="ZG129" s="1"/>
      <c r="ZH129" s="1"/>
      <c r="ZI129" s="1"/>
      <c r="ZJ129" s="1"/>
      <c r="ZK129" s="1"/>
      <c r="ZL129" s="1"/>
      <c r="ZM129" s="1"/>
      <c r="ZN129" s="1"/>
      <c r="ZO129" s="1"/>
      <c r="ZP129" s="1"/>
      <c r="ZQ129" s="1"/>
      <c r="ZR129" s="1"/>
      <c r="ZS129" s="1"/>
      <c r="ZT129" s="1"/>
      <c r="ZU129" s="1"/>
      <c r="ZV129" s="1"/>
      <c r="ZW129" s="1"/>
      <c r="ZX129" s="1"/>
      <c r="ZY129" s="1"/>
      <c r="ZZ129" s="1"/>
      <c r="AAA129" s="1"/>
      <c r="AAB129" s="1"/>
      <c r="AAC129" s="1"/>
      <c r="AAD129" s="1"/>
      <c r="AAE129" s="1"/>
      <c r="AAF129" s="1"/>
      <c r="AAG129" s="1"/>
      <c r="AAH129" s="1"/>
      <c r="AAI129" s="1"/>
      <c r="AAJ129" s="1"/>
      <c r="AAK129" s="1"/>
      <c r="AAL129" s="1"/>
      <c r="AAM129" s="1"/>
      <c r="AAN129" s="1"/>
      <c r="AAO129" s="1"/>
      <c r="AAP129" s="1"/>
      <c r="AAQ129" s="1"/>
      <c r="AAR129" s="1"/>
      <c r="AAS129" s="1"/>
      <c r="AAT129" s="1"/>
      <c r="AAU129" s="1"/>
      <c r="AAV129" s="1"/>
      <c r="AAW129" s="1"/>
      <c r="AAX129" s="1"/>
      <c r="AAY129" s="1"/>
      <c r="AAZ129" s="1"/>
      <c r="ABA129" s="1"/>
      <c r="ABB129" s="1"/>
      <c r="ABC129" s="1"/>
      <c r="ABD129" s="1"/>
      <c r="ABE129" s="1"/>
      <c r="ABF129" s="1"/>
      <c r="ABG129" s="1"/>
      <c r="ABH129" s="1"/>
      <c r="ABI129" s="1"/>
      <c r="ABJ129" s="1"/>
      <c r="ABK129" s="1"/>
      <c r="ABL129" s="1"/>
      <c r="ABM129" s="1"/>
      <c r="ABN129" s="1"/>
      <c r="ABO129" s="1"/>
      <c r="ABP129" s="1"/>
      <c r="ABQ129" s="1"/>
      <c r="ABR129" s="1"/>
      <c r="ABS129" s="1"/>
      <c r="ABT129" s="1"/>
      <c r="ABU129" s="1"/>
      <c r="ABV129" s="1"/>
      <c r="ABW129" s="1"/>
      <c r="ABX129" s="1"/>
      <c r="ABY129" s="1"/>
      <c r="ABZ129" s="1"/>
      <c r="ACA129" s="1"/>
      <c r="ACB129" s="1"/>
      <c r="ACC129" s="1"/>
      <c r="ACD129" s="1"/>
      <c r="ACE129" s="1"/>
      <c r="ACF129" s="1"/>
      <c r="ACG129" s="1"/>
      <c r="ACH129" s="1"/>
      <c r="ACI129" s="1"/>
      <c r="ACJ129" s="1"/>
      <c r="ACK129" s="1"/>
      <c r="ACL129" s="1"/>
      <c r="ACM129" s="1"/>
      <c r="ACN129" s="1"/>
      <c r="ACO129" s="1"/>
      <c r="ACP129" s="1"/>
      <c r="ACQ129" s="1"/>
      <c r="ACR129" s="1"/>
      <c r="ACS129" s="1"/>
      <c r="ACT129" s="1"/>
      <c r="ACU129" s="1"/>
      <c r="ACV129" s="1"/>
      <c r="ACW129" s="1"/>
      <c r="ACX129" s="1"/>
      <c r="ACY129" s="1"/>
      <c r="ACZ129" s="1"/>
      <c r="ADA129" s="1"/>
      <c r="ADB129" s="1"/>
      <c r="ADC129" s="1"/>
      <c r="ADD129" s="1"/>
      <c r="ADE129" s="1"/>
      <c r="ADF129" s="1"/>
      <c r="ADG129" s="1"/>
      <c r="ADH129" s="1"/>
      <c r="ADI129" s="1"/>
      <c r="ADJ129" s="1"/>
      <c r="ADK129" s="1"/>
      <c r="ADL129" s="1"/>
      <c r="ADM129" s="1"/>
      <c r="ADN129" s="1"/>
      <c r="ADO129" s="1"/>
      <c r="ADP129" s="1"/>
      <c r="ADQ129" s="1"/>
      <c r="ADR129" s="1"/>
      <c r="ADS129" s="1"/>
      <c r="ADT129" s="1"/>
      <c r="ADU129" s="1"/>
      <c r="ADV129" s="1"/>
      <c r="ADW129" s="1"/>
      <c r="ADX129" s="1"/>
      <c r="ADY129" s="1"/>
      <c r="ADZ129" s="1"/>
      <c r="AEA129" s="1"/>
      <c r="AEB129" s="1"/>
      <c r="AEC129" s="1"/>
      <c r="AED129" s="1"/>
      <c r="AEE129" s="1"/>
      <c r="AEF129" s="1"/>
      <c r="AEG129" s="1"/>
      <c r="AEH129" s="1"/>
      <c r="AEI129" s="1"/>
      <c r="AEJ129" s="1"/>
      <c r="AEK129" s="1"/>
      <c r="AEL129" s="1"/>
      <c r="AEM129" s="1"/>
      <c r="AEN129" s="1"/>
      <c r="AEO129" s="1"/>
      <c r="AEP129" s="1"/>
      <c r="AEQ129" s="1"/>
      <c r="AER129" s="1"/>
      <c r="AES129" s="1"/>
      <c r="AET129" s="1"/>
      <c r="AEU129" s="1"/>
      <c r="AEV129" s="1"/>
      <c r="AEW129" s="1"/>
      <c r="AEX129" s="1"/>
      <c r="AEY129" s="1"/>
      <c r="AEZ129" s="1"/>
      <c r="AFA129" s="1"/>
      <c r="AFB129" s="1"/>
      <c r="AFC129" s="1"/>
      <c r="AFD129" s="1"/>
      <c r="AFE129" s="1"/>
      <c r="AFF129" s="1"/>
      <c r="AFG129" s="1"/>
      <c r="AFH129" s="1"/>
      <c r="AFI129" s="1"/>
      <c r="AFJ129" s="1"/>
      <c r="AFK129" s="1"/>
      <c r="AFL129" s="1"/>
      <c r="AFM129" s="1"/>
      <c r="AFN129" s="1"/>
      <c r="AFO129" s="1"/>
      <c r="AFP129" s="1"/>
      <c r="AFQ129" s="1"/>
      <c r="AFR129" s="1"/>
      <c r="AFS129" s="1"/>
      <c r="AFT129" s="1"/>
      <c r="AFU129" s="1"/>
      <c r="AFV129" s="1"/>
      <c r="AFW129" s="1"/>
      <c r="AFX129" s="1"/>
      <c r="AFY129" s="1"/>
      <c r="AFZ129" s="1"/>
      <c r="AGA129" s="1"/>
      <c r="AGB129" s="1"/>
      <c r="AGC129" s="1"/>
      <c r="AGD129" s="1"/>
      <c r="AGE129" s="1"/>
      <c r="AGF129" s="1"/>
      <c r="AGG129" s="1"/>
      <c r="AGH129" s="1"/>
      <c r="AGI129" s="1"/>
      <c r="AGJ129" s="1"/>
      <c r="AGK129" s="1"/>
      <c r="AGL129" s="1"/>
      <c r="AGM129" s="1"/>
      <c r="AGN129" s="1"/>
      <c r="AGO129" s="1"/>
      <c r="AGP129" s="1"/>
      <c r="AGQ129" s="1"/>
      <c r="AGR129" s="1"/>
      <c r="AGS129" s="1"/>
      <c r="AGT129" s="1"/>
      <c r="AGU129" s="1"/>
      <c r="AGV129" s="1"/>
      <c r="AGW129" s="1"/>
      <c r="AGX129" s="1"/>
      <c r="AGY129" s="1"/>
      <c r="AGZ129" s="1"/>
      <c r="AHA129" s="1"/>
      <c r="AHB129" s="1"/>
      <c r="AHC129" s="1"/>
      <c r="AHD129" s="1"/>
      <c r="AHE129" s="1"/>
      <c r="AHF129" s="1"/>
      <c r="AHG129" s="1"/>
      <c r="AHH129" s="1"/>
      <c r="AHI129" s="1"/>
      <c r="AHJ129" s="1"/>
      <c r="AHK129" s="1"/>
      <c r="AHL129" s="1"/>
      <c r="AHM129" s="1"/>
      <c r="AHN129" s="1"/>
      <c r="AHO129" s="1"/>
      <c r="AHP129" s="1"/>
      <c r="AHQ129" s="1"/>
      <c r="AHR129" s="1"/>
      <c r="AHS129" s="1"/>
      <c r="AHT129" s="1"/>
      <c r="AHU129" s="1"/>
      <c r="AHV129" s="1"/>
      <c r="AHW129" s="1"/>
      <c r="AHX129" s="1"/>
      <c r="AHY129" s="1"/>
      <c r="AHZ129" s="1"/>
      <c r="AIA129" s="1"/>
      <c r="AIB129" s="1"/>
      <c r="AIC129" s="1"/>
      <c r="AID129" s="1"/>
      <c r="AIE129" s="1"/>
      <c r="AIF129" s="1"/>
      <c r="AIG129" s="1"/>
      <c r="AIH129" s="1"/>
      <c r="AII129" s="1"/>
      <c r="AIJ129" s="1"/>
      <c r="AIK129" s="1"/>
      <c r="AIL129" s="1"/>
      <c r="AIM129" s="1"/>
      <c r="AIN129" s="1"/>
      <c r="AIO129" s="1"/>
      <c r="AIP129" s="1"/>
      <c r="AIQ129" s="1"/>
      <c r="AIR129" s="1"/>
      <c r="AIS129" s="1"/>
      <c r="AIT129" s="1"/>
      <c r="AIU129" s="1"/>
      <c r="AIV129" s="1"/>
      <c r="AIW129" s="1"/>
      <c r="AIX129" s="1"/>
      <c r="AIY129" s="1"/>
      <c r="AIZ129" s="1"/>
      <c r="AJA129" s="1"/>
      <c r="AJB129" s="1"/>
      <c r="AJC129" s="1"/>
      <c r="AJD129" s="1"/>
      <c r="AJE129" s="1"/>
      <c r="AJF129" s="1"/>
      <c r="AJG129" s="1"/>
      <c r="AJH129" s="1"/>
      <c r="AJI129" s="1"/>
      <c r="AJJ129" s="1"/>
      <c r="AJK129" s="1"/>
      <c r="AJL129" s="1"/>
      <c r="AJM129" s="1"/>
      <c r="AJN129" s="1"/>
      <c r="AJO129" s="1"/>
      <c r="AJP129" s="1"/>
      <c r="AJQ129" s="1"/>
      <c r="AJR129" s="1"/>
      <c r="AJS129" s="1"/>
      <c r="AJT129" s="1"/>
      <c r="AJU129" s="1"/>
      <c r="AJV129" s="1"/>
      <c r="AJW129" s="1"/>
      <c r="AJX129" s="1"/>
      <c r="AJY129" s="1"/>
      <c r="AJZ129" s="1"/>
      <c r="AKA129" s="1"/>
      <c r="AKB129" s="1"/>
      <c r="AKC129" s="1"/>
      <c r="AKD129" s="1"/>
      <c r="AKE129" s="1"/>
      <c r="AKF129" s="1"/>
      <c r="AKG129" s="1"/>
      <c r="AKH129" s="1"/>
      <c r="AKI129" s="1"/>
      <c r="AKJ129" s="1"/>
      <c r="AKK129" s="1"/>
      <c r="AKL129" s="1"/>
      <c r="AKM129" s="1"/>
      <c r="AKN129" s="1"/>
      <c r="AKO129" s="1"/>
      <c r="AKP129" s="1"/>
      <c r="AKQ129" s="1"/>
      <c r="AKR129" s="1"/>
      <c r="AKS129" s="1"/>
      <c r="AKT129" s="1"/>
      <c r="AKU129" s="1"/>
      <c r="AKV129" s="1"/>
      <c r="AKW129" s="1"/>
      <c r="AKX129" s="1"/>
      <c r="AKY129" s="1"/>
      <c r="AKZ129" s="1"/>
      <c r="ALA129" s="1"/>
      <c r="ALB129" s="1"/>
      <c r="ALC129" s="1"/>
      <c r="ALD129" s="1"/>
      <c r="ALE129" s="1"/>
      <c r="ALF129" s="1"/>
      <c r="ALG129" s="1"/>
      <c r="ALH129" s="1"/>
      <c r="ALI129" s="1"/>
      <c r="ALJ129" s="1"/>
      <c r="ALK129" s="1"/>
      <c r="ALL129" s="1"/>
      <c r="ALM129" s="1"/>
      <c r="ALN129" s="1"/>
      <c r="ALO129" s="1"/>
      <c r="ALP129" s="1"/>
      <c r="ALQ129" s="1"/>
      <c r="ALR129" s="1"/>
      <c r="ALS129" s="1"/>
      <c r="ALT129" s="1"/>
      <c r="ALU129" s="1"/>
      <c r="ALV129" s="1"/>
      <c r="ALW129" s="1"/>
      <c r="ALX129" s="1"/>
      <c r="ALY129" s="1"/>
      <c r="ALZ129" s="1"/>
      <c r="AMA129" s="1"/>
      <c r="AMB129" s="1"/>
      <c r="AMC129" s="1"/>
      <c r="AMD129" s="1"/>
      <c r="AME129" s="1"/>
      <c r="AMF129" s="1"/>
      <c r="AMG129" s="1"/>
      <c r="AMH129" s="1"/>
      <c r="AMI129" s="1"/>
      <c r="AMJ129" s="1"/>
      <c r="AMK129" s="1"/>
      <c r="AML129" s="1"/>
      <c r="AMM129" s="1"/>
      <c r="AMN129" s="1"/>
      <c r="AMO129" s="1"/>
      <c r="AMP129" s="1"/>
      <c r="AMQ129" s="1"/>
      <c r="AMR129" s="1"/>
      <c r="AMS129" s="1"/>
      <c r="AMT129" s="1"/>
      <c r="AMU129" s="1"/>
      <c r="AMV129" s="1"/>
      <c r="AMW129" s="1"/>
      <c r="AMX129" s="1"/>
      <c r="AMY129" s="1"/>
      <c r="AMZ129" s="1"/>
      <c r="ANA129" s="1"/>
      <c r="ANB129" s="1"/>
      <c r="ANC129" s="1"/>
      <c r="AND129" s="1"/>
      <c r="ANE129" s="1"/>
      <c r="ANF129" s="1"/>
      <c r="ANG129" s="1"/>
      <c r="ANH129" s="1"/>
      <c r="ANI129" s="1"/>
      <c r="ANJ129" s="1"/>
      <c r="ANK129" s="1"/>
      <c r="ANL129" s="1"/>
      <c r="ANM129" s="1"/>
      <c r="ANN129" s="1"/>
      <c r="ANO129" s="1"/>
      <c r="ANP129" s="1"/>
      <c r="ANQ129" s="1"/>
      <c r="ANR129" s="1"/>
      <c r="ANS129" s="1"/>
      <c r="ANT129" s="1"/>
      <c r="ANU129" s="1"/>
      <c r="ANV129" s="1"/>
      <c r="ANW129" s="1"/>
      <c r="ANX129" s="1"/>
      <c r="ANY129" s="1"/>
      <c r="ANZ129" s="1"/>
      <c r="AOA129" s="1"/>
      <c r="AOB129" s="1"/>
      <c r="AOC129" s="1"/>
      <c r="AOD129" s="1"/>
      <c r="AOE129" s="1"/>
      <c r="AOF129" s="1"/>
      <c r="AOG129" s="1"/>
      <c r="AOH129" s="1"/>
      <c r="AOI129" s="1"/>
      <c r="AOJ129" s="1"/>
      <c r="AOK129" s="1"/>
      <c r="AOL129" s="1"/>
      <c r="AOM129" s="1"/>
      <c r="AON129" s="1"/>
      <c r="AOO129" s="1"/>
      <c r="AOP129" s="1"/>
      <c r="AOQ129" s="1"/>
      <c r="AOR129" s="1"/>
      <c r="AOS129" s="1"/>
      <c r="AOT129" s="1"/>
      <c r="AOU129" s="1"/>
      <c r="AOV129" s="1"/>
      <c r="AOW129" s="1"/>
      <c r="AOX129" s="1"/>
      <c r="AOY129" s="1"/>
      <c r="AOZ129" s="1"/>
      <c r="APA129" s="1"/>
      <c r="APB129" s="1"/>
      <c r="APC129" s="1"/>
      <c r="APD129" s="1"/>
      <c r="APE129" s="1"/>
      <c r="APF129" s="1"/>
      <c r="APG129" s="1"/>
      <c r="APH129" s="1"/>
      <c r="API129" s="1"/>
      <c r="APJ129" s="1"/>
      <c r="APK129" s="1"/>
      <c r="APL129" s="1"/>
      <c r="APM129" s="1"/>
      <c r="APN129" s="1"/>
      <c r="APO129" s="1"/>
      <c r="APP129" s="1"/>
      <c r="APQ129" s="1"/>
      <c r="APR129" s="1"/>
      <c r="APS129" s="1"/>
      <c r="APT129" s="1"/>
      <c r="APU129" s="1"/>
      <c r="APV129" s="1"/>
      <c r="APW129" s="1"/>
      <c r="APX129" s="1"/>
      <c r="APY129" s="1"/>
      <c r="APZ129" s="1"/>
      <c r="AQA129" s="1"/>
      <c r="AQB129" s="1"/>
      <c r="AQC129" s="1"/>
      <c r="AQD129" s="1"/>
      <c r="AQE129" s="1"/>
      <c r="AQF129" s="1"/>
      <c r="AQG129" s="1"/>
      <c r="AQH129" s="1"/>
      <c r="AQI129" s="1"/>
      <c r="AQJ129" s="1"/>
      <c r="AQK129" s="1"/>
      <c r="AQL129" s="1"/>
      <c r="AQM129" s="1"/>
      <c r="AQN129" s="1"/>
      <c r="AQO129" s="1"/>
      <c r="AQP129" s="1"/>
      <c r="AQQ129" s="1"/>
      <c r="AQR129" s="1"/>
      <c r="AQS129" s="1"/>
      <c r="AQT129" s="1"/>
      <c r="AQU129" s="1"/>
      <c r="AQV129" s="1"/>
      <c r="AQW129" s="1"/>
      <c r="AQX129" s="1"/>
      <c r="AQY129" s="1"/>
      <c r="AQZ129" s="1"/>
      <c r="ARA129" s="1"/>
      <c r="ARB129" s="1"/>
      <c r="ARC129" s="1"/>
      <c r="ARD129" s="1"/>
      <c r="ARE129" s="1"/>
      <c r="ARF129" s="1"/>
      <c r="ARG129" s="1"/>
      <c r="ARH129" s="1"/>
      <c r="ARI129" s="1"/>
      <c r="ARJ129" s="1"/>
      <c r="ARK129" s="1"/>
      <c r="ARL129" s="1"/>
      <c r="ARM129" s="1"/>
      <c r="ARN129" s="1"/>
      <c r="ARO129" s="1"/>
      <c r="ARP129" s="1"/>
      <c r="ARQ129" s="1"/>
      <c r="ARR129" s="1"/>
      <c r="ARS129" s="1"/>
      <c r="ART129" s="1"/>
      <c r="ARU129" s="1"/>
      <c r="ARV129" s="1"/>
      <c r="ARW129" s="1"/>
      <c r="ARX129" s="1"/>
      <c r="ARY129" s="1"/>
      <c r="ARZ129" s="1"/>
      <c r="ASA129" s="1"/>
      <c r="ASB129" s="1"/>
      <c r="ASC129" s="1"/>
      <c r="ASD129" s="1"/>
      <c r="ASE129" s="1"/>
      <c r="ASF129" s="1"/>
      <c r="ASG129" s="1"/>
      <c r="ASH129" s="1"/>
      <c r="ASI129" s="1"/>
      <c r="ASJ129" s="1"/>
      <c r="ASK129" s="1"/>
      <c r="ASL129" s="1"/>
      <c r="ASM129" s="1"/>
      <c r="ASN129" s="1"/>
      <c r="ASO129" s="1"/>
      <c r="ASP129" s="1"/>
      <c r="ASQ129" s="1"/>
      <c r="ASR129" s="1"/>
      <c r="ASS129" s="1"/>
      <c r="AST129" s="1"/>
      <c r="ASU129" s="1"/>
      <c r="ASV129" s="1"/>
      <c r="ASW129" s="1"/>
      <c r="ASX129" s="1"/>
      <c r="ASY129" s="1"/>
      <c r="ASZ129" s="1"/>
      <c r="ATA129" s="1"/>
      <c r="ATB129" s="1"/>
      <c r="ATC129" s="1"/>
      <c r="ATD129" s="1"/>
      <c r="ATE129" s="1"/>
      <c r="ATF129" s="1"/>
      <c r="ATG129" s="1"/>
      <c r="ATH129" s="1"/>
      <c r="ATI129" s="1"/>
      <c r="ATJ129" s="1"/>
      <c r="ATK129" s="1"/>
      <c r="ATL129" s="1"/>
      <c r="ATM129" s="1"/>
      <c r="ATN129" s="1"/>
      <c r="ATO129" s="1"/>
      <c r="ATP129" s="1"/>
      <c r="ATQ129" s="1"/>
      <c r="ATR129" s="1"/>
      <c r="ATS129" s="1"/>
      <c r="ATT129" s="1"/>
      <c r="ATU129" s="1"/>
      <c r="ATV129" s="1"/>
      <c r="ATW129" s="1"/>
      <c r="ATX129" s="1"/>
      <c r="ATY129" s="1"/>
      <c r="ATZ129" s="1"/>
      <c r="AUA129" s="1"/>
      <c r="AUB129" s="1"/>
      <c r="AUC129" s="1"/>
      <c r="AUD129" s="1"/>
      <c r="AUE129" s="1"/>
      <c r="AUF129" s="1"/>
      <c r="AUG129" s="1"/>
      <c r="AUH129" s="1"/>
      <c r="AUI129" s="1"/>
      <c r="AUJ129" s="1"/>
      <c r="AUK129" s="1"/>
      <c r="AUL129" s="1"/>
      <c r="AUM129" s="1"/>
      <c r="AUN129" s="1"/>
      <c r="AUO129" s="1"/>
      <c r="AUP129" s="1"/>
      <c r="AUQ129" s="1"/>
      <c r="AUR129" s="1"/>
      <c r="AUS129" s="1"/>
      <c r="AUT129" s="1"/>
      <c r="AUU129" s="1"/>
      <c r="AUV129" s="1"/>
      <c r="AUW129" s="1"/>
      <c r="AUX129" s="1"/>
      <c r="AUY129" s="1"/>
      <c r="AUZ129" s="1"/>
      <c r="AVA129" s="1"/>
      <c r="AVB129" s="1"/>
      <c r="AVC129" s="1"/>
      <c r="AVD129" s="1"/>
      <c r="AVE129" s="1"/>
      <c r="AVF129" s="1"/>
      <c r="AVG129" s="1"/>
      <c r="AVH129" s="1"/>
      <c r="AVI129" s="1"/>
      <c r="AVJ129" s="1"/>
      <c r="AVK129" s="1"/>
      <c r="AVL129" s="1"/>
      <c r="AVM129" s="1"/>
      <c r="AVN129" s="1"/>
      <c r="AVO129" s="1"/>
      <c r="AVP129" s="1"/>
      <c r="AVQ129" s="1"/>
      <c r="AVR129" s="1"/>
      <c r="AVS129" s="1"/>
      <c r="AVT129" s="1"/>
      <c r="AVU129" s="1"/>
      <c r="AVV129" s="1"/>
      <c r="AVW129" s="1"/>
      <c r="AVX129" s="1"/>
      <c r="AVY129" s="1"/>
      <c r="AVZ129" s="1"/>
      <c r="AWA129" s="1"/>
      <c r="AWB129" s="1"/>
      <c r="AWC129" s="1"/>
      <c r="AWD129" s="1"/>
      <c r="AWE129" s="1"/>
      <c r="AWF129" s="1"/>
      <c r="AWG129" s="1"/>
      <c r="AWH129" s="1"/>
      <c r="AWI129" s="1"/>
      <c r="AWJ129" s="1"/>
      <c r="AWK129" s="1"/>
      <c r="AWL129" s="1"/>
      <c r="AWM129" s="1"/>
      <c r="AWN129" s="1"/>
      <c r="AWO129" s="1"/>
      <c r="AWP129" s="1"/>
      <c r="AWQ129" s="1"/>
      <c r="AWR129" s="1"/>
      <c r="AWS129" s="1"/>
      <c r="AWT129" s="1"/>
      <c r="AWU129" s="1"/>
      <c r="AWV129" s="1"/>
      <c r="AWW129" s="1"/>
      <c r="AWX129" s="1"/>
      <c r="AWY129" s="1"/>
      <c r="AWZ129" s="1"/>
      <c r="AXA129" s="1"/>
      <c r="AXB129" s="1"/>
      <c r="AXC129" s="1"/>
      <c r="AXD129" s="1"/>
      <c r="AXE129" s="1"/>
      <c r="AXF129" s="1"/>
      <c r="AXG129" s="1"/>
      <c r="AXH129" s="1"/>
      <c r="AXI129" s="1"/>
      <c r="AXJ129" s="1"/>
      <c r="AXK129" s="1"/>
      <c r="AXL129" s="1"/>
      <c r="AXM129" s="1"/>
      <c r="AXN129" s="1"/>
      <c r="AXO129" s="1"/>
      <c r="AXP129" s="1"/>
      <c r="AXQ129" s="1"/>
      <c r="AXR129" s="1"/>
      <c r="AXS129" s="1"/>
      <c r="AXT129" s="1"/>
      <c r="AXU129" s="1"/>
      <c r="AXV129" s="1"/>
      <c r="AXW129" s="1"/>
      <c r="AXX129" s="1"/>
      <c r="AXY129" s="1"/>
      <c r="AXZ129" s="1"/>
      <c r="AYA129" s="1"/>
      <c r="AYB129" s="1"/>
      <c r="AYC129" s="1"/>
      <c r="AYD129" s="1"/>
      <c r="AYE129" s="1"/>
      <c r="AYF129" s="1"/>
      <c r="AYG129" s="1"/>
      <c r="AYH129" s="1"/>
      <c r="AYI129" s="1"/>
      <c r="AYJ129" s="1"/>
      <c r="AYK129" s="1"/>
      <c r="AYL129" s="1"/>
      <c r="AYM129" s="1"/>
      <c r="AYN129" s="1"/>
      <c r="AYO129" s="1"/>
      <c r="AYP129" s="1"/>
      <c r="AYQ129" s="1"/>
      <c r="AYR129" s="1"/>
      <c r="AYS129" s="1"/>
      <c r="AYT129" s="1"/>
      <c r="AYU129" s="1"/>
      <c r="AYV129" s="1"/>
      <c r="AYW129" s="1"/>
      <c r="AYX129" s="1"/>
      <c r="AYY129" s="1"/>
      <c r="AYZ129" s="1"/>
      <c r="AZA129" s="1"/>
      <c r="AZB129" s="1"/>
      <c r="AZC129" s="1"/>
      <c r="AZD129" s="1"/>
      <c r="AZE129" s="1"/>
      <c r="AZF129" s="1"/>
      <c r="AZG129" s="1"/>
      <c r="AZH129" s="1"/>
      <c r="AZI129" s="1"/>
      <c r="AZJ129" s="1"/>
      <c r="AZK129" s="1"/>
      <c r="AZL129" s="1"/>
      <c r="AZM129" s="1"/>
      <c r="AZN129" s="1"/>
      <c r="AZO129" s="1"/>
      <c r="AZP129" s="1"/>
      <c r="AZQ129" s="1"/>
      <c r="AZR129" s="1"/>
      <c r="AZS129" s="1"/>
      <c r="AZT129" s="1"/>
      <c r="AZU129" s="1"/>
      <c r="AZV129" s="1"/>
      <c r="AZW129" s="1"/>
      <c r="AZX129" s="1"/>
      <c r="AZY129" s="1"/>
      <c r="AZZ129" s="1"/>
      <c r="BAA129" s="1"/>
      <c r="BAB129" s="1"/>
      <c r="BAC129" s="1"/>
      <c r="BAD129" s="1"/>
      <c r="BAE129" s="1"/>
      <c r="BAF129" s="1"/>
      <c r="BAG129" s="1"/>
      <c r="BAH129" s="1"/>
      <c r="BAI129" s="1"/>
      <c r="BAJ129" s="1"/>
      <c r="BAK129" s="1"/>
      <c r="BAL129" s="1"/>
      <c r="BAM129" s="1"/>
      <c r="BAN129" s="1"/>
      <c r="BAO129" s="1"/>
      <c r="BAP129" s="1"/>
      <c r="BAQ129" s="1"/>
      <c r="BAR129" s="1"/>
      <c r="BAS129" s="1"/>
      <c r="BAT129" s="1"/>
      <c r="BAU129" s="1"/>
      <c r="BAV129" s="1"/>
      <c r="BAW129" s="1"/>
      <c r="BAX129" s="1"/>
      <c r="BAY129" s="1"/>
      <c r="BAZ129" s="1"/>
      <c r="BBA129" s="1"/>
      <c r="BBB129" s="1"/>
      <c r="BBC129" s="1"/>
      <c r="BBD129" s="1"/>
      <c r="BBE129" s="1"/>
      <c r="BBF129" s="1"/>
      <c r="BBG129" s="1"/>
      <c r="BBH129" s="1"/>
      <c r="BBI129" s="1"/>
      <c r="BBJ129" s="1"/>
      <c r="BBK129" s="1"/>
      <c r="BBL129" s="1"/>
      <c r="BBM129" s="1"/>
      <c r="BBN129" s="1"/>
      <c r="BBO129" s="1"/>
      <c r="BBP129" s="1"/>
      <c r="BBQ129" s="1"/>
      <c r="BBR129" s="1"/>
      <c r="BBS129" s="1"/>
      <c r="BBT129" s="1"/>
      <c r="BBU129" s="1"/>
      <c r="BBV129" s="1"/>
      <c r="BBW129" s="1"/>
      <c r="BBX129" s="1"/>
      <c r="BBY129" s="1"/>
      <c r="BBZ129" s="1"/>
      <c r="BCA129" s="1"/>
      <c r="BCB129" s="1"/>
      <c r="BCC129" s="1"/>
      <c r="BCD129" s="1"/>
      <c r="BCE129" s="1"/>
      <c r="BCF129" s="1"/>
      <c r="BCG129" s="1"/>
      <c r="BCH129" s="1"/>
      <c r="BCI129" s="1"/>
      <c r="BCJ129" s="1"/>
      <c r="BCK129" s="1"/>
      <c r="BCL129" s="1"/>
      <c r="BCM129" s="1"/>
      <c r="BCN129" s="1"/>
      <c r="BCO129" s="1"/>
      <c r="BCP129" s="1"/>
      <c r="BCQ129" s="1"/>
      <c r="BCR129" s="1"/>
      <c r="BCS129" s="1"/>
      <c r="BCT129" s="1"/>
      <c r="BCU129" s="1"/>
      <c r="BCV129" s="1"/>
      <c r="BCW129" s="1"/>
      <c r="BCX129" s="1"/>
      <c r="BCY129" s="1"/>
      <c r="BCZ129" s="1"/>
      <c r="BDA129" s="1"/>
      <c r="BDB129" s="1"/>
      <c r="BDC129" s="1"/>
      <c r="BDD129" s="1"/>
      <c r="BDE129" s="1"/>
      <c r="BDF129" s="1"/>
      <c r="BDG129" s="1"/>
      <c r="BDH129" s="1"/>
      <c r="BDI129" s="1"/>
      <c r="BDJ129" s="1"/>
      <c r="BDK129" s="1"/>
      <c r="BDL129" s="1"/>
      <c r="BDM129" s="1"/>
      <c r="BDN129" s="1"/>
      <c r="BDO129" s="1"/>
      <c r="BDP129" s="1"/>
      <c r="BDQ129" s="1"/>
      <c r="BDR129" s="1"/>
      <c r="BDS129" s="1"/>
      <c r="BDT129" s="1"/>
      <c r="BDU129" s="1"/>
      <c r="BDV129" s="1"/>
      <c r="BDW129" s="1"/>
      <c r="BDX129" s="1"/>
      <c r="BDY129" s="1"/>
      <c r="BDZ129" s="1"/>
      <c r="BEA129" s="1"/>
      <c r="BEB129" s="1"/>
      <c r="BEC129" s="1"/>
      <c r="BED129" s="1"/>
      <c r="BEE129" s="1"/>
      <c r="BEF129" s="1"/>
      <c r="BEG129" s="1"/>
      <c r="BEH129" s="1"/>
      <c r="BEI129" s="1"/>
      <c r="BEJ129" s="1"/>
      <c r="BEK129" s="1"/>
      <c r="BEL129" s="1"/>
      <c r="BEM129" s="1"/>
      <c r="BEN129" s="1"/>
      <c r="BEO129" s="1"/>
      <c r="BEP129" s="1"/>
      <c r="BEQ129" s="1"/>
      <c r="BER129" s="1"/>
      <c r="BES129" s="1"/>
      <c r="BET129" s="1"/>
      <c r="BEU129" s="1"/>
      <c r="BEV129" s="1"/>
      <c r="BEW129" s="1"/>
      <c r="BEX129" s="1"/>
      <c r="BEY129" s="1"/>
      <c r="BEZ129" s="1"/>
      <c r="BFA129" s="1"/>
      <c r="BFB129" s="1"/>
      <c r="BFC129" s="1"/>
      <c r="BFD129" s="1"/>
      <c r="BFE129" s="1"/>
      <c r="BFF129" s="1"/>
      <c r="BFG129" s="1"/>
      <c r="BFH129" s="1"/>
      <c r="BFI129" s="1"/>
      <c r="BFJ129" s="1"/>
      <c r="BFK129" s="1"/>
      <c r="BFL129" s="1"/>
      <c r="BFM129" s="1"/>
      <c r="BFN129" s="1"/>
      <c r="BFO129" s="1"/>
      <c r="BFP129" s="1"/>
      <c r="BFQ129" s="1"/>
      <c r="BFR129" s="1"/>
      <c r="BFS129" s="1"/>
      <c r="BFT129" s="1"/>
      <c r="BFU129" s="1"/>
      <c r="BFV129" s="1"/>
      <c r="BFW129" s="1"/>
      <c r="BFX129" s="1"/>
      <c r="BFY129" s="1"/>
      <c r="BFZ129" s="1"/>
      <c r="BGA129" s="1"/>
      <c r="BGB129" s="1"/>
      <c r="BGC129" s="1"/>
      <c r="BGD129" s="1"/>
      <c r="BGE129" s="1"/>
      <c r="BGF129" s="1"/>
      <c r="BGG129" s="1"/>
      <c r="BGH129" s="1"/>
      <c r="BGI129" s="1"/>
      <c r="BGJ129" s="1"/>
      <c r="BGK129" s="1"/>
      <c r="BGL129" s="1"/>
      <c r="BGM129" s="1"/>
      <c r="BGN129" s="1"/>
      <c r="BGO129" s="1"/>
      <c r="BGP129" s="1"/>
      <c r="BGQ129" s="1"/>
      <c r="BGR129" s="1"/>
      <c r="BGS129" s="1"/>
      <c r="BGT129" s="1"/>
      <c r="BGU129" s="1"/>
      <c r="BGV129" s="1"/>
      <c r="BGW129" s="1"/>
      <c r="BGX129" s="1"/>
      <c r="BGY129" s="1"/>
      <c r="BGZ129" s="1"/>
      <c r="BHA129" s="1"/>
      <c r="BHB129" s="1"/>
      <c r="BHC129" s="1"/>
      <c r="BHD129" s="1"/>
      <c r="BHE129" s="1"/>
      <c r="BHF129" s="1"/>
      <c r="BHG129" s="1"/>
      <c r="BHH129" s="1"/>
      <c r="BHI129" s="1"/>
      <c r="BHJ129" s="1"/>
      <c r="BHK129" s="1"/>
      <c r="BHL129" s="1"/>
      <c r="BHM129" s="1"/>
      <c r="BHN129" s="1"/>
      <c r="BHO129" s="1"/>
      <c r="BHP129" s="1"/>
      <c r="BHQ129" s="1"/>
      <c r="BHR129" s="1"/>
      <c r="BHS129" s="1"/>
      <c r="BHT129" s="1"/>
      <c r="BHU129" s="1"/>
      <c r="BHV129" s="1"/>
      <c r="BHW129" s="1"/>
      <c r="BHX129" s="1"/>
    </row>
    <row r="130" spans="1:1584" s="1" customFormat="1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</row>
    <row r="131" spans="1:1584">
      <c r="A131" s="272"/>
      <c r="B131" s="272"/>
      <c r="C131" s="272"/>
      <c r="D131" s="272"/>
      <c r="E131" s="272"/>
      <c r="F131" s="272"/>
    </row>
  </sheetData>
  <mergeCells count="7">
    <mergeCell ref="A119:S119"/>
    <mergeCell ref="Y3:Y6"/>
    <mergeCell ref="A1:S1"/>
    <mergeCell ref="U1:AA1"/>
    <mergeCell ref="U8:V8"/>
    <mergeCell ref="U96:AB96"/>
    <mergeCell ref="U97:Y97"/>
  </mergeCells>
  <phoneticPr fontId="48" type="noConversion"/>
  <pageMargins left="0.75" right="0.75" top="1" bottom="1" header="0.5" footer="0.5"/>
  <pageSetup paperSize="9" fitToWidth="0" fitToHeight="0" orientation="landscape"/>
  <headerFooter alignWithMargins="0"/>
  <ignoredErrors>
    <ignoredError sqref="I17:J17" numberStoredAsText="1"/>
  </ignoredErrors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MX114"/>
  <sheetViews>
    <sheetView zoomScale="80" zoomScaleNormal="80" workbookViewId="0">
      <selection activeCell="A106" sqref="A106:XFD106"/>
    </sheetView>
  </sheetViews>
  <sheetFormatPr defaultColWidth="9" defaultRowHeight="14.25"/>
  <cols>
    <col min="1" max="1" width="18.75" style="5" customWidth="1"/>
    <col min="2" max="2" width="11.5" style="5" customWidth="1"/>
    <col min="3" max="3" width="14.5" style="5" customWidth="1"/>
    <col min="4" max="4" width="20.625" style="5" customWidth="1"/>
    <col min="5" max="5" width="7.5" style="5" customWidth="1"/>
    <col min="6" max="6" width="9.875" style="5" customWidth="1"/>
    <col min="7" max="7" width="10.5" style="5" customWidth="1"/>
    <col min="8" max="9" width="10.625" style="1" customWidth="1"/>
    <col min="10" max="10" width="13" style="1" customWidth="1"/>
    <col min="11" max="11" width="7.25" style="1" customWidth="1"/>
    <col min="12" max="12" width="5.5" style="1" customWidth="1"/>
    <col min="13" max="13" width="11.75" style="1" customWidth="1"/>
    <col min="14" max="14" width="4.125" style="1" customWidth="1"/>
    <col min="15" max="15" width="14.625" style="1" customWidth="1"/>
    <col min="16" max="16" width="4.625" style="1" customWidth="1"/>
    <col min="17" max="17" width="14.25" style="1" customWidth="1"/>
    <col min="18" max="18" width="10.75" style="1" customWidth="1"/>
    <col min="19" max="19" width="12.375" style="1" customWidth="1"/>
    <col min="20" max="20" width="10.125" style="1" customWidth="1"/>
    <col min="21" max="21" width="15.375" style="1" customWidth="1"/>
    <col min="22" max="22" width="5.5" style="1" customWidth="1"/>
    <col min="23" max="23" width="11.5" style="1" customWidth="1"/>
    <col min="24" max="24" width="9.25" style="1" customWidth="1"/>
    <col min="25" max="25" width="10.375" style="1" customWidth="1"/>
    <col min="26" max="26" width="15.625" style="5" customWidth="1"/>
    <col min="27" max="27" width="17.125" style="5" customWidth="1"/>
    <col min="28" max="28" width="15.25" style="5" customWidth="1"/>
    <col min="29" max="16384" width="9" style="5"/>
  </cols>
  <sheetData>
    <row r="1" spans="1:28" s="1" customFormat="1" ht="25.5">
      <c r="A1" s="363" t="s">
        <v>36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5"/>
      <c r="T1" s="55"/>
      <c r="U1" s="55"/>
      <c r="V1" s="55"/>
      <c r="W1" s="55"/>
      <c r="X1" s="55"/>
      <c r="Y1" s="55"/>
      <c r="Z1" s="55"/>
      <c r="AA1" s="55"/>
      <c r="AB1" s="55"/>
    </row>
    <row r="2" spans="1:28" s="1" customFormat="1">
      <c r="A2" s="6" t="s">
        <v>1</v>
      </c>
      <c r="B2" s="6"/>
      <c r="C2" s="6" t="s">
        <v>68</v>
      </c>
      <c r="D2" s="6" t="s">
        <v>30</v>
      </c>
      <c r="E2" s="6" t="s">
        <v>31</v>
      </c>
      <c r="F2" s="6" t="s">
        <v>6</v>
      </c>
      <c r="G2" s="9" t="s">
        <v>32</v>
      </c>
      <c r="H2" s="6" t="s">
        <v>33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23" t="s">
        <v>7</v>
      </c>
      <c r="O2" s="24" t="s">
        <v>8</v>
      </c>
      <c r="P2" s="6" t="s">
        <v>38</v>
      </c>
      <c r="Q2" s="204" t="s">
        <v>23</v>
      </c>
      <c r="R2" s="6" t="s">
        <v>39</v>
      </c>
      <c r="S2" s="9" t="s">
        <v>40</v>
      </c>
      <c r="T2" s="205"/>
      <c r="U2" s="205"/>
      <c r="V2" s="205"/>
      <c r="W2" s="205"/>
      <c r="X2" s="205"/>
      <c r="Y2" s="55"/>
      <c r="Z2" s="55"/>
      <c r="AA2" s="55"/>
      <c r="AB2" s="55"/>
    </row>
    <row r="3" spans="1:28" s="1" customFormat="1" ht="22.5">
      <c r="A3" s="197" t="s">
        <v>212</v>
      </c>
      <c r="B3" s="110" t="s">
        <v>27</v>
      </c>
      <c r="C3" s="110"/>
      <c r="D3" s="198"/>
      <c r="E3" s="198"/>
      <c r="F3" s="198"/>
      <c r="G3" s="199"/>
      <c r="H3" s="198"/>
      <c r="I3" s="198"/>
      <c r="J3" s="198"/>
      <c r="K3" s="198"/>
      <c r="L3" s="198"/>
      <c r="M3" s="198"/>
      <c r="N3" s="201"/>
      <c r="O3" s="202"/>
      <c r="P3" s="198"/>
      <c r="Q3" s="202"/>
      <c r="R3" s="6"/>
      <c r="S3" s="9"/>
      <c r="T3" s="375"/>
      <c r="U3" s="375"/>
      <c r="V3" s="375"/>
      <c r="W3" s="375"/>
      <c r="X3" s="205"/>
      <c r="Y3" s="55"/>
      <c r="Z3" s="55"/>
      <c r="AA3" s="55"/>
      <c r="AB3" s="55"/>
    </row>
    <row r="4" spans="1:28" s="1" customFormat="1">
      <c r="A4" s="6" t="s">
        <v>213</v>
      </c>
      <c r="B4" s="15">
        <v>320</v>
      </c>
      <c r="C4" s="15" t="s">
        <v>214</v>
      </c>
      <c r="D4" s="6">
        <v>2480</v>
      </c>
      <c r="E4" s="6">
        <v>2497</v>
      </c>
      <c r="F4" s="6">
        <f>SUM(E4-D4)</f>
        <v>17</v>
      </c>
      <c r="G4" s="9">
        <v>9.5</v>
      </c>
      <c r="H4" s="6">
        <f>F4*G4</f>
        <v>161.5</v>
      </c>
      <c r="I4" s="6">
        <v>10993</v>
      </c>
      <c r="J4" s="6">
        <v>11182</v>
      </c>
      <c r="K4" s="6">
        <f t="shared" ref="K4:K16" si="0">J4-I4</f>
        <v>189</v>
      </c>
      <c r="L4" s="6">
        <v>60</v>
      </c>
      <c r="M4" s="6">
        <f t="shared" ref="M4:M16" si="1">L4*K4</f>
        <v>11340</v>
      </c>
      <c r="N4" s="23">
        <v>1.03</v>
      </c>
      <c r="O4" s="24">
        <f t="shared" ref="O4:O16" si="2">N4*M4</f>
        <v>11680.2</v>
      </c>
      <c r="P4" s="6"/>
      <c r="Q4" s="204">
        <f t="shared" ref="Q4:Q16" si="3">H4+O4+P4</f>
        <v>11841.7</v>
      </c>
      <c r="R4" s="6">
        <v>1</v>
      </c>
      <c r="S4" s="9">
        <f t="shared" ref="S4:S16" si="4">Q4*R4</f>
        <v>11841.7</v>
      </c>
      <c r="T4" s="206"/>
      <c r="U4" s="207"/>
      <c r="V4" s="207"/>
      <c r="W4" s="208"/>
      <c r="X4" s="205"/>
      <c r="Y4" s="55"/>
      <c r="Z4" s="55"/>
      <c r="AA4" s="55"/>
      <c r="AB4" s="55"/>
    </row>
    <row r="5" spans="1:28" s="1" customFormat="1">
      <c r="A5" s="6" t="s">
        <v>215</v>
      </c>
      <c r="B5" s="15">
        <v>319</v>
      </c>
      <c r="C5" s="15" t="s">
        <v>214</v>
      </c>
      <c r="D5" s="6"/>
      <c r="E5" s="6"/>
      <c r="F5" s="6"/>
      <c r="G5" s="8"/>
      <c r="H5" s="6"/>
      <c r="I5" s="6">
        <v>2</v>
      </c>
      <c r="J5" s="6">
        <v>2</v>
      </c>
      <c r="K5" s="6">
        <f t="shared" si="0"/>
        <v>0</v>
      </c>
      <c r="L5" s="6">
        <v>80</v>
      </c>
      <c r="M5" s="6">
        <f t="shared" si="1"/>
        <v>0</v>
      </c>
      <c r="N5" s="23">
        <v>1.03</v>
      </c>
      <c r="O5" s="24">
        <f t="shared" si="2"/>
        <v>0</v>
      </c>
      <c r="P5" s="6"/>
      <c r="Q5" s="204">
        <f t="shared" si="3"/>
        <v>0</v>
      </c>
      <c r="R5" s="6">
        <v>1</v>
      </c>
      <c r="S5" s="9">
        <f t="shared" si="4"/>
        <v>0</v>
      </c>
      <c r="T5" s="206"/>
      <c r="U5" s="207"/>
      <c r="V5" s="209"/>
      <c r="W5" s="208"/>
      <c r="X5" s="205"/>
      <c r="Y5" s="55"/>
      <c r="Z5" s="55"/>
      <c r="AA5" s="55"/>
      <c r="AB5" s="55"/>
    </row>
    <row r="6" spans="1:28" s="1" customFormat="1">
      <c r="A6" s="6" t="s">
        <v>216</v>
      </c>
      <c r="B6" s="15">
        <v>321</v>
      </c>
      <c r="C6" s="15" t="s">
        <v>214</v>
      </c>
      <c r="D6" s="6"/>
      <c r="E6" s="6"/>
      <c r="F6" s="6"/>
      <c r="G6" s="8"/>
      <c r="H6" s="6"/>
      <c r="I6" s="6">
        <v>12361</v>
      </c>
      <c r="J6" s="6">
        <v>12961</v>
      </c>
      <c r="K6" s="6">
        <f t="shared" si="0"/>
        <v>600</v>
      </c>
      <c r="L6" s="6">
        <v>80</v>
      </c>
      <c r="M6" s="6">
        <f t="shared" si="1"/>
        <v>48000</v>
      </c>
      <c r="N6" s="23">
        <v>1.03</v>
      </c>
      <c r="O6" s="24">
        <f t="shared" si="2"/>
        <v>49440</v>
      </c>
      <c r="P6" s="6"/>
      <c r="Q6" s="204">
        <f t="shared" si="3"/>
        <v>49440</v>
      </c>
      <c r="R6" s="6">
        <v>1</v>
      </c>
      <c r="S6" s="9">
        <f t="shared" si="4"/>
        <v>49440</v>
      </c>
      <c r="T6" s="206"/>
      <c r="U6" s="207"/>
      <c r="V6" s="209"/>
      <c r="W6" s="208"/>
      <c r="X6" s="205"/>
      <c r="Y6" s="55"/>
      <c r="Z6" s="55"/>
      <c r="AA6" s="55"/>
      <c r="AB6" s="55"/>
    </row>
    <row r="7" spans="1:28" s="1" customFormat="1">
      <c r="A7" s="6" t="s">
        <v>217</v>
      </c>
      <c r="B7" s="15">
        <v>318</v>
      </c>
      <c r="C7" s="15" t="s">
        <v>214</v>
      </c>
      <c r="D7" s="6"/>
      <c r="E7" s="6"/>
      <c r="F7" s="6"/>
      <c r="G7" s="8"/>
      <c r="H7" s="6"/>
      <c r="I7" s="6">
        <v>48668</v>
      </c>
      <c r="J7" s="6">
        <v>50416</v>
      </c>
      <c r="K7" s="6">
        <f t="shared" si="0"/>
        <v>1748</v>
      </c>
      <c r="L7" s="6">
        <v>60</v>
      </c>
      <c r="M7" s="6">
        <f t="shared" si="1"/>
        <v>104880</v>
      </c>
      <c r="N7" s="23">
        <v>1.03</v>
      </c>
      <c r="O7" s="24">
        <f t="shared" si="2"/>
        <v>108026.4</v>
      </c>
      <c r="P7" s="6"/>
      <c r="Q7" s="204">
        <f t="shared" si="3"/>
        <v>108026.4</v>
      </c>
      <c r="R7" s="6">
        <v>1</v>
      </c>
      <c r="S7" s="9">
        <f t="shared" si="4"/>
        <v>108026.4</v>
      </c>
      <c r="T7" s="206"/>
      <c r="U7" s="207"/>
      <c r="V7" s="209"/>
      <c r="W7" s="208"/>
      <c r="X7" s="205"/>
      <c r="Y7" s="55"/>
      <c r="Z7" s="55"/>
      <c r="AA7" s="55"/>
      <c r="AB7" s="55"/>
    </row>
    <row r="8" spans="1:28" s="1" customFormat="1">
      <c r="A8" s="6" t="s">
        <v>218</v>
      </c>
      <c r="B8" s="15">
        <v>317</v>
      </c>
      <c r="C8" s="15" t="s">
        <v>214</v>
      </c>
      <c r="D8" s="6"/>
      <c r="E8" s="6"/>
      <c r="F8" s="6"/>
      <c r="G8" s="8"/>
      <c r="H8" s="6"/>
      <c r="I8" s="6">
        <v>13761</v>
      </c>
      <c r="J8" s="6">
        <v>14410</v>
      </c>
      <c r="K8" s="6">
        <f t="shared" si="0"/>
        <v>649</v>
      </c>
      <c r="L8" s="6">
        <v>60</v>
      </c>
      <c r="M8" s="6">
        <f t="shared" si="1"/>
        <v>38940</v>
      </c>
      <c r="N8" s="23">
        <v>1.03</v>
      </c>
      <c r="O8" s="24">
        <f t="shared" si="2"/>
        <v>40108.199999999997</v>
      </c>
      <c r="P8" s="6"/>
      <c r="Q8" s="204">
        <f t="shared" si="3"/>
        <v>40108.199999999997</v>
      </c>
      <c r="R8" s="6">
        <v>1</v>
      </c>
      <c r="S8" s="9">
        <f t="shared" si="4"/>
        <v>40108.199999999997</v>
      </c>
      <c r="T8" s="206"/>
      <c r="U8" s="207"/>
      <c r="V8" s="209"/>
      <c r="W8" s="208"/>
      <c r="X8" s="205"/>
      <c r="Y8" s="55"/>
      <c r="Z8" s="55"/>
      <c r="AA8" s="55"/>
      <c r="AB8" s="55"/>
    </row>
    <row r="9" spans="1:28" s="1" customFormat="1">
      <c r="A9" s="6" t="s">
        <v>219</v>
      </c>
      <c r="B9" s="15">
        <v>348</v>
      </c>
      <c r="C9" s="15" t="s">
        <v>214</v>
      </c>
      <c r="D9" s="6"/>
      <c r="E9" s="6"/>
      <c r="F9" s="6"/>
      <c r="G9" s="8"/>
      <c r="H9" s="6"/>
      <c r="I9" s="6">
        <v>171379</v>
      </c>
      <c r="J9" s="6">
        <v>177088</v>
      </c>
      <c r="K9" s="6">
        <f t="shared" si="0"/>
        <v>5709</v>
      </c>
      <c r="L9" s="6">
        <v>1</v>
      </c>
      <c r="M9" s="6">
        <f t="shared" si="1"/>
        <v>5709</v>
      </c>
      <c r="N9" s="23">
        <v>1.03</v>
      </c>
      <c r="O9" s="24">
        <f t="shared" si="2"/>
        <v>5880.27</v>
      </c>
      <c r="P9" s="6"/>
      <c r="Q9" s="204">
        <f t="shared" si="3"/>
        <v>5880.27</v>
      </c>
      <c r="R9" s="6">
        <v>1</v>
      </c>
      <c r="S9" s="9">
        <f t="shared" si="4"/>
        <v>5880.27</v>
      </c>
      <c r="T9" s="206"/>
      <c r="U9" s="207"/>
      <c r="V9" s="209"/>
      <c r="W9" s="208"/>
      <c r="X9" s="205"/>
      <c r="Y9" s="55"/>
      <c r="Z9" s="55"/>
      <c r="AA9" s="55"/>
      <c r="AB9" s="55"/>
    </row>
    <row r="10" spans="1:28" s="1" customFormat="1">
      <c r="A10" s="6" t="s">
        <v>220</v>
      </c>
      <c r="B10" s="15">
        <v>347</v>
      </c>
      <c r="C10" s="15" t="s">
        <v>214</v>
      </c>
      <c r="D10" s="6"/>
      <c r="E10" s="6"/>
      <c r="F10" s="6"/>
      <c r="G10" s="8"/>
      <c r="H10" s="6"/>
      <c r="I10" s="6">
        <v>82787</v>
      </c>
      <c r="J10" s="6">
        <v>86987</v>
      </c>
      <c r="K10" s="6">
        <f t="shared" si="0"/>
        <v>4200</v>
      </c>
      <c r="L10" s="6">
        <v>50</v>
      </c>
      <c r="M10" s="6">
        <f t="shared" si="1"/>
        <v>210000</v>
      </c>
      <c r="N10" s="23">
        <v>1.03</v>
      </c>
      <c r="O10" s="24">
        <f t="shared" si="2"/>
        <v>216300</v>
      </c>
      <c r="P10" s="6"/>
      <c r="Q10" s="204">
        <f t="shared" si="3"/>
        <v>216300</v>
      </c>
      <c r="R10" s="6">
        <v>1</v>
      </c>
      <c r="S10" s="9">
        <f t="shared" si="4"/>
        <v>216300</v>
      </c>
      <c r="T10" s="206"/>
      <c r="U10" s="207"/>
      <c r="V10" s="207"/>
      <c r="W10" s="208"/>
      <c r="X10" s="205"/>
      <c r="Y10" s="55"/>
      <c r="Z10" s="55"/>
      <c r="AA10" s="55"/>
      <c r="AB10" s="55"/>
    </row>
    <row r="11" spans="1:28" s="1" customFormat="1">
      <c r="A11" s="6" t="s">
        <v>221</v>
      </c>
      <c r="B11" s="15">
        <v>346</v>
      </c>
      <c r="C11" s="15" t="s">
        <v>214</v>
      </c>
      <c r="D11" s="6"/>
      <c r="E11" s="6"/>
      <c r="F11" s="6"/>
      <c r="G11" s="8"/>
      <c r="H11" s="6"/>
      <c r="I11" s="6">
        <v>6201</v>
      </c>
      <c r="J11" s="6">
        <v>6433</v>
      </c>
      <c r="K11" s="6">
        <f t="shared" si="0"/>
        <v>232</v>
      </c>
      <c r="L11" s="6">
        <v>60</v>
      </c>
      <c r="M11" s="6">
        <f t="shared" si="1"/>
        <v>13920</v>
      </c>
      <c r="N11" s="23">
        <v>1.03</v>
      </c>
      <c r="O11" s="24">
        <f t="shared" si="2"/>
        <v>14337.6</v>
      </c>
      <c r="P11" s="6"/>
      <c r="Q11" s="204">
        <f t="shared" si="3"/>
        <v>14337.6</v>
      </c>
      <c r="R11" s="6">
        <v>1</v>
      </c>
      <c r="S11" s="9">
        <f t="shared" si="4"/>
        <v>14337.6</v>
      </c>
      <c r="T11" s="375"/>
      <c r="U11" s="375"/>
      <c r="V11" s="375"/>
      <c r="W11" s="208"/>
      <c r="X11" s="205"/>
      <c r="Y11" s="55"/>
      <c r="Z11" s="55"/>
      <c r="AA11" s="55"/>
      <c r="AB11" s="55"/>
    </row>
    <row r="12" spans="1:28" s="1" customFormat="1">
      <c r="A12" s="6" t="s">
        <v>222</v>
      </c>
      <c r="B12" s="15">
        <v>338</v>
      </c>
      <c r="C12" s="15" t="s">
        <v>214</v>
      </c>
      <c r="D12" s="6"/>
      <c r="E12" s="6"/>
      <c r="F12" s="6"/>
      <c r="G12" s="9"/>
      <c r="H12" s="6"/>
      <c r="I12" s="6">
        <v>51893</v>
      </c>
      <c r="J12" s="6">
        <v>53507</v>
      </c>
      <c r="K12" s="6">
        <f t="shared" si="0"/>
        <v>1614</v>
      </c>
      <c r="L12" s="6">
        <v>1</v>
      </c>
      <c r="M12" s="6">
        <f t="shared" si="1"/>
        <v>1614</v>
      </c>
      <c r="N12" s="23">
        <v>1.03</v>
      </c>
      <c r="O12" s="24">
        <f t="shared" si="2"/>
        <v>1662.42</v>
      </c>
      <c r="P12" s="6"/>
      <c r="Q12" s="204">
        <f t="shared" si="3"/>
        <v>1662.42</v>
      </c>
      <c r="R12" s="6">
        <v>1</v>
      </c>
      <c r="S12" s="9">
        <f t="shared" si="4"/>
        <v>1662.42</v>
      </c>
      <c r="T12" s="205"/>
      <c r="U12" s="205"/>
      <c r="V12" s="205"/>
      <c r="W12" s="205"/>
      <c r="X12" s="205"/>
      <c r="Y12" s="55"/>
      <c r="Z12" s="55"/>
      <c r="AA12" s="55"/>
      <c r="AB12" s="55"/>
    </row>
    <row r="13" spans="1:28" s="1" customFormat="1" ht="17.100000000000001" customHeight="1">
      <c r="A13" s="6" t="s">
        <v>223</v>
      </c>
      <c r="B13" s="15"/>
      <c r="C13" s="15" t="s">
        <v>214</v>
      </c>
      <c r="D13" s="6">
        <v>2769</v>
      </c>
      <c r="E13" s="6">
        <v>2882</v>
      </c>
      <c r="F13" s="6">
        <f>SUM(E13-D13)</f>
        <v>113</v>
      </c>
      <c r="G13" s="9">
        <v>9.5</v>
      </c>
      <c r="H13" s="6">
        <f>F13*G13</f>
        <v>1073.5</v>
      </c>
      <c r="I13" s="6"/>
      <c r="J13" s="6"/>
      <c r="K13" s="6"/>
      <c r="L13" s="6">
        <v>0.5</v>
      </c>
      <c r="M13" s="6"/>
      <c r="N13" s="23"/>
      <c r="O13" s="24"/>
      <c r="P13" s="6"/>
      <c r="Q13" s="204">
        <f>L13*H13</f>
        <v>536.75</v>
      </c>
      <c r="R13" s="6">
        <v>1</v>
      </c>
      <c r="S13" s="9">
        <f t="shared" si="4"/>
        <v>536.75</v>
      </c>
      <c r="T13" s="205"/>
      <c r="U13" s="205"/>
      <c r="V13" s="205"/>
      <c r="W13" s="205"/>
      <c r="X13" s="205"/>
      <c r="Y13" s="55"/>
      <c r="Z13" s="55"/>
      <c r="AA13" s="55"/>
      <c r="AB13" s="55"/>
    </row>
    <row r="14" spans="1:28" s="1" customFormat="1" ht="15.95" customHeight="1">
      <c r="A14" s="6" t="s">
        <v>224</v>
      </c>
      <c r="B14" s="15">
        <v>335</v>
      </c>
      <c r="C14" s="15" t="s">
        <v>214</v>
      </c>
      <c r="D14" s="6"/>
      <c r="E14" s="6"/>
      <c r="F14" s="6"/>
      <c r="G14" s="8"/>
      <c r="H14" s="6"/>
      <c r="I14" s="6">
        <v>445</v>
      </c>
      <c r="J14" s="6">
        <v>488</v>
      </c>
      <c r="K14" s="6">
        <f t="shared" si="0"/>
        <v>43</v>
      </c>
      <c r="L14" s="6">
        <v>40</v>
      </c>
      <c r="M14" s="6">
        <f t="shared" si="1"/>
        <v>1720</v>
      </c>
      <c r="N14" s="23">
        <v>1.03</v>
      </c>
      <c r="O14" s="24">
        <f t="shared" si="2"/>
        <v>1771.6</v>
      </c>
      <c r="P14" s="6"/>
      <c r="Q14" s="204">
        <f t="shared" si="3"/>
        <v>1771.6</v>
      </c>
      <c r="R14" s="6">
        <v>1</v>
      </c>
      <c r="S14" s="9">
        <f t="shared" si="4"/>
        <v>1771.6</v>
      </c>
      <c r="T14" s="55"/>
      <c r="U14" s="55" t="s">
        <v>225</v>
      </c>
      <c r="V14" s="55"/>
      <c r="W14" s="55"/>
      <c r="X14" s="55"/>
      <c r="Y14" s="55"/>
      <c r="Z14" s="55"/>
      <c r="AA14" s="55"/>
      <c r="AB14" s="55"/>
    </row>
    <row r="15" spans="1:28" s="1" customFormat="1" ht="18" customHeight="1">
      <c r="A15" s="6" t="s">
        <v>226</v>
      </c>
      <c r="B15" s="15">
        <v>339</v>
      </c>
      <c r="C15" s="15" t="s">
        <v>214</v>
      </c>
      <c r="D15" s="6"/>
      <c r="E15" s="6"/>
      <c r="F15" s="6"/>
      <c r="G15" s="8"/>
      <c r="H15" s="6"/>
      <c r="I15" s="6">
        <v>10279</v>
      </c>
      <c r="J15" s="6">
        <v>10660</v>
      </c>
      <c r="K15" s="6">
        <f t="shared" si="0"/>
        <v>381</v>
      </c>
      <c r="L15" s="6">
        <v>1</v>
      </c>
      <c r="M15" s="6">
        <f t="shared" si="1"/>
        <v>381</v>
      </c>
      <c r="N15" s="23">
        <v>1.03</v>
      </c>
      <c r="O15" s="24">
        <f t="shared" si="2"/>
        <v>392.43</v>
      </c>
      <c r="P15" s="6"/>
      <c r="Q15" s="204">
        <f t="shared" si="3"/>
        <v>392.43</v>
      </c>
      <c r="R15" s="6">
        <v>1</v>
      </c>
      <c r="S15" s="9">
        <f t="shared" si="4"/>
        <v>392.43</v>
      </c>
      <c r="T15" s="55"/>
      <c r="U15" s="55"/>
      <c r="V15" s="55"/>
      <c r="W15" s="55"/>
      <c r="X15" s="55"/>
      <c r="Y15" s="55"/>
      <c r="Z15" s="55"/>
      <c r="AA15" s="55"/>
      <c r="AB15" s="55"/>
    </row>
    <row r="16" spans="1:28" s="1" customFormat="1" ht="18.95" customHeight="1">
      <c r="A16" s="6" t="s">
        <v>227</v>
      </c>
      <c r="B16" s="15">
        <v>601</v>
      </c>
      <c r="C16" s="15" t="s">
        <v>214</v>
      </c>
      <c r="D16" s="6"/>
      <c r="E16" s="6"/>
      <c r="F16" s="6"/>
      <c r="G16" s="8"/>
      <c r="H16" s="6"/>
      <c r="I16" s="6">
        <v>135935</v>
      </c>
      <c r="J16" s="6">
        <v>168579</v>
      </c>
      <c r="K16" s="6">
        <f t="shared" si="0"/>
        <v>32644</v>
      </c>
      <c r="L16" s="6">
        <v>40</v>
      </c>
      <c r="M16" s="6">
        <f t="shared" si="1"/>
        <v>1305760</v>
      </c>
      <c r="N16" s="23">
        <v>1.03</v>
      </c>
      <c r="O16" s="24">
        <f t="shared" si="2"/>
        <v>1344932.8</v>
      </c>
      <c r="P16" s="6"/>
      <c r="Q16" s="24">
        <f t="shared" si="3"/>
        <v>1344932.8</v>
      </c>
      <c r="R16" s="6">
        <v>1</v>
      </c>
      <c r="S16" s="9">
        <f t="shared" si="4"/>
        <v>1344932.8</v>
      </c>
      <c r="T16" s="55"/>
      <c r="U16" s="55"/>
      <c r="V16" s="55"/>
      <c r="W16" s="55"/>
      <c r="X16" s="55"/>
      <c r="Y16" s="55"/>
      <c r="Z16" s="55"/>
      <c r="AA16" s="55"/>
      <c r="AB16" s="55"/>
    </row>
    <row r="17" spans="1:28" s="1" customFormat="1" ht="18" customHeight="1">
      <c r="A17" s="6" t="s">
        <v>23</v>
      </c>
      <c r="B17" s="15"/>
      <c r="C17" s="15" t="s">
        <v>228</v>
      </c>
      <c r="D17" s="6"/>
      <c r="E17" s="6"/>
      <c r="F17" s="6">
        <f>SUM(F4:F14)</f>
        <v>130</v>
      </c>
      <c r="G17" s="9">
        <v>9.5</v>
      </c>
      <c r="H17" s="6">
        <f>F17*G17</f>
        <v>1235</v>
      </c>
      <c r="I17" s="6"/>
      <c r="J17" s="6"/>
      <c r="K17" s="6"/>
      <c r="L17" s="6"/>
      <c r="M17" s="6">
        <f>SUM(M4:M15)</f>
        <v>436504</v>
      </c>
      <c r="N17" s="23">
        <v>1.03</v>
      </c>
      <c r="O17" s="24">
        <f>M17*N17</f>
        <v>449599.12</v>
      </c>
      <c r="P17" s="6"/>
      <c r="Q17" s="24">
        <f>H17+O17</f>
        <v>450834.12</v>
      </c>
      <c r="R17" s="6">
        <v>1</v>
      </c>
      <c r="S17" s="9">
        <f>SUM(S4:S16)</f>
        <v>1795230.17</v>
      </c>
      <c r="T17" s="55"/>
      <c r="U17" s="55"/>
      <c r="V17" s="55"/>
      <c r="W17" s="55"/>
      <c r="X17" s="55"/>
      <c r="Y17" s="55"/>
      <c r="Z17" s="55"/>
      <c r="AA17" s="55"/>
      <c r="AB17" s="55"/>
    </row>
    <row r="18" spans="1:28" s="108" customFormat="1">
      <c r="A18" s="17"/>
      <c r="B18" s="107"/>
      <c r="C18" s="107"/>
      <c r="D18" s="17"/>
      <c r="E18" s="17"/>
      <c r="F18" s="17"/>
      <c r="G18" s="18"/>
      <c r="H18" s="17"/>
      <c r="I18" s="17"/>
      <c r="J18" s="17"/>
      <c r="K18" s="17"/>
      <c r="L18" s="17"/>
      <c r="M18" s="17"/>
      <c r="N18" s="26"/>
      <c r="O18" s="27"/>
      <c r="P18" s="17"/>
      <c r="Q18" s="27"/>
      <c r="R18" s="17"/>
      <c r="S18" s="18"/>
      <c r="T18" s="107"/>
      <c r="U18" s="107"/>
      <c r="V18" s="107"/>
      <c r="W18" s="107"/>
      <c r="X18" s="107"/>
      <c r="Y18" s="107"/>
      <c r="Z18" s="107"/>
      <c r="AA18" s="107"/>
      <c r="AB18" s="107"/>
    </row>
    <row r="19" spans="1:28" s="1" customFormat="1" ht="25.5">
      <c r="A19" s="376"/>
      <c r="B19" s="377"/>
      <c r="C19" s="377"/>
      <c r="D19" s="377"/>
      <c r="E19" s="377"/>
      <c r="F19" s="377"/>
      <c r="G19" s="377"/>
      <c r="H19" s="377"/>
      <c r="I19" s="377"/>
      <c r="J19" s="377"/>
      <c r="K19" s="377"/>
      <c r="L19" s="377"/>
      <c r="M19" s="377"/>
      <c r="N19" s="377"/>
      <c r="O19" s="377"/>
      <c r="P19" s="377"/>
      <c r="Q19" s="377"/>
      <c r="R19" s="377"/>
      <c r="S19" s="378"/>
      <c r="T19" s="55"/>
      <c r="U19" s="55"/>
      <c r="V19" s="55"/>
      <c r="W19" s="55"/>
      <c r="X19" s="55"/>
      <c r="Y19" s="55"/>
      <c r="Z19" s="55"/>
      <c r="AA19" s="55"/>
      <c r="AB19" s="55"/>
    </row>
    <row r="20" spans="1:28" s="1" customFormat="1">
      <c r="A20" s="6" t="s">
        <v>1</v>
      </c>
      <c r="B20" s="6"/>
      <c r="C20" s="6" t="s">
        <v>68</v>
      </c>
      <c r="D20" s="6" t="s">
        <v>30</v>
      </c>
      <c r="E20" s="6" t="s">
        <v>31</v>
      </c>
      <c r="F20" s="6" t="s">
        <v>6</v>
      </c>
      <c r="G20" s="9" t="s">
        <v>32</v>
      </c>
      <c r="H20" s="6" t="s">
        <v>33</v>
      </c>
      <c r="I20" s="6" t="s">
        <v>2</v>
      </c>
      <c r="J20" s="6" t="s">
        <v>3</v>
      </c>
      <c r="K20" s="6" t="s">
        <v>4</v>
      </c>
      <c r="L20" s="6" t="s">
        <v>5</v>
      </c>
      <c r="M20" s="6" t="s">
        <v>6</v>
      </c>
      <c r="N20" s="23" t="s">
        <v>7</v>
      </c>
      <c r="O20" s="24" t="s">
        <v>8</v>
      </c>
      <c r="P20" s="6" t="s">
        <v>38</v>
      </c>
      <c r="Q20" s="24" t="s">
        <v>23</v>
      </c>
      <c r="R20" s="6" t="s">
        <v>39</v>
      </c>
      <c r="S20" s="9" t="s">
        <v>40</v>
      </c>
      <c r="T20" s="55"/>
      <c r="U20" s="55"/>
      <c r="V20" s="55"/>
      <c r="W20" s="55"/>
      <c r="X20" s="55"/>
      <c r="Y20" s="55"/>
      <c r="Z20" s="55"/>
      <c r="AA20" s="55"/>
      <c r="AB20" s="55"/>
    </row>
    <row r="21" spans="1:28" s="1" customFormat="1" ht="20.25">
      <c r="A21" s="6" t="s">
        <v>229</v>
      </c>
      <c r="B21" s="15">
        <v>324</v>
      </c>
      <c r="C21" s="15"/>
      <c r="D21" s="6">
        <v>7358</v>
      </c>
      <c r="E21" s="6">
        <v>7516</v>
      </c>
      <c r="F21" s="6">
        <f>SUM(E21-D21)</f>
        <v>158</v>
      </c>
      <c r="G21" s="9">
        <v>9.5</v>
      </c>
      <c r="H21" s="6">
        <f>F21*G21</f>
        <v>1501</v>
      </c>
      <c r="I21" s="6">
        <v>219341</v>
      </c>
      <c r="J21" s="6">
        <v>224225</v>
      </c>
      <c r="K21" s="6">
        <f>J21-I21</f>
        <v>4884</v>
      </c>
      <c r="L21" s="6">
        <v>1</v>
      </c>
      <c r="M21" s="6">
        <f>L21*K21</f>
        <v>4884</v>
      </c>
      <c r="N21" s="23">
        <v>1.03</v>
      </c>
      <c r="O21" s="24">
        <f>N21*M21</f>
        <v>5030.5200000000004</v>
      </c>
      <c r="P21" s="6"/>
      <c r="Q21" s="24">
        <f>H21+O21+P21</f>
        <v>6531.52</v>
      </c>
      <c r="R21" s="6">
        <v>1</v>
      </c>
      <c r="S21" s="9">
        <f>Q21*R21</f>
        <v>6531.52</v>
      </c>
      <c r="T21" s="379" t="s">
        <v>230</v>
      </c>
      <c r="U21" s="379"/>
      <c r="V21" s="379"/>
      <c r="W21" s="379"/>
      <c r="X21" s="379"/>
      <c r="Y21" s="379"/>
      <c r="Z21" s="379"/>
      <c r="AA21" s="379"/>
      <c r="AB21" s="55"/>
    </row>
    <row r="22" spans="1:28" s="1" customFormat="1" ht="20.25">
      <c r="A22" s="6" t="s">
        <v>231</v>
      </c>
      <c r="B22" s="15">
        <v>322</v>
      </c>
      <c r="C22" s="15"/>
      <c r="D22" s="6"/>
      <c r="E22" s="6"/>
      <c r="F22" s="6"/>
      <c r="G22" s="8"/>
      <c r="H22" s="6"/>
      <c r="I22" s="6">
        <v>19277</v>
      </c>
      <c r="J22" s="6">
        <v>20639</v>
      </c>
      <c r="K22" s="6">
        <f>J22-I22</f>
        <v>1362</v>
      </c>
      <c r="L22" s="6">
        <v>1</v>
      </c>
      <c r="M22" s="6">
        <f>L22*K22</f>
        <v>1362</v>
      </c>
      <c r="N22" s="23">
        <v>1.03</v>
      </c>
      <c r="O22" s="24">
        <f>N22*M22</f>
        <v>1402.86</v>
      </c>
      <c r="P22" s="6"/>
      <c r="Q22" s="24">
        <f>H22+O22+P22</f>
        <v>1402.86</v>
      </c>
      <c r="R22" s="6">
        <v>1</v>
      </c>
      <c r="S22" s="9">
        <f>Q22*R22</f>
        <v>1402.86</v>
      </c>
      <c r="T22" s="380" t="s">
        <v>232</v>
      </c>
      <c r="U22" s="381"/>
      <c r="V22" s="380"/>
      <c r="W22" s="380"/>
      <c r="X22" s="380"/>
      <c r="Y22" s="55"/>
      <c r="Z22" s="55"/>
      <c r="AA22" s="55"/>
      <c r="AB22" s="55"/>
    </row>
    <row r="23" spans="1:28" s="1" customFormat="1">
      <c r="A23" s="6" t="s">
        <v>233</v>
      </c>
      <c r="B23" s="15">
        <v>323</v>
      </c>
      <c r="C23" s="15"/>
      <c r="D23" s="6"/>
      <c r="E23" s="6"/>
      <c r="F23" s="6"/>
      <c r="G23" s="8"/>
      <c r="H23" s="6"/>
      <c r="I23" s="6">
        <v>9787</v>
      </c>
      <c r="J23" s="6">
        <v>10000</v>
      </c>
      <c r="K23" s="6">
        <f>J23-I23</f>
        <v>213</v>
      </c>
      <c r="L23" s="6">
        <v>40</v>
      </c>
      <c r="M23" s="6">
        <f>L23*K23</f>
        <v>8520</v>
      </c>
      <c r="N23" s="23">
        <v>1.03</v>
      </c>
      <c r="O23" s="24">
        <f>N23*M23</f>
        <v>8775.6</v>
      </c>
      <c r="P23" s="6"/>
      <c r="Q23" s="24">
        <f>H23+O23+P23</f>
        <v>8775.6</v>
      </c>
      <c r="R23" s="6">
        <v>1</v>
      </c>
      <c r="S23" s="9">
        <f>Q23*R23</f>
        <v>8775.6</v>
      </c>
      <c r="T23" s="210" t="s">
        <v>234</v>
      </c>
      <c r="U23" s="211" t="s">
        <v>1</v>
      </c>
      <c r="V23" s="210" t="s">
        <v>235</v>
      </c>
      <c r="W23" s="210" t="s">
        <v>236</v>
      </c>
      <c r="X23" s="212" t="s">
        <v>237</v>
      </c>
      <c r="Y23" s="15" t="s">
        <v>40</v>
      </c>
      <c r="Z23" s="15" t="s">
        <v>238</v>
      </c>
      <c r="AA23" s="15" t="s">
        <v>239</v>
      </c>
      <c r="AB23" s="55"/>
    </row>
    <row r="24" spans="1:28" s="1" customFormat="1">
      <c r="A24" s="6"/>
      <c r="B24" s="15"/>
      <c r="C24" s="15"/>
      <c r="D24" s="6"/>
      <c r="E24" s="6"/>
      <c r="F24" s="6"/>
      <c r="G24" s="8"/>
      <c r="H24" s="6"/>
      <c r="I24" s="6"/>
      <c r="J24" s="6"/>
      <c r="K24" s="6"/>
      <c r="L24" s="6"/>
      <c r="M24" s="6"/>
      <c r="N24" s="23"/>
      <c r="O24" s="24"/>
      <c r="P24" s="6"/>
      <c r="Q24" s="24"/>
      <c r="R24" s="6"/>
      <c r="S24" s="9"/>
      <c r="T24" s="213" t="s">
        <v>93</v>
      </c>
      <c r="U24" s="213" t="s">
        <v>240</v>
      </c>
      <c r="V24" s="214">
        <v>1</v>
      </c>
      <c r="W24" s="214">
        <v>44.4</v>
      </c>
      <c r="X24" s="215">
        <f>W24/W32</f>
        <v>6.4369282514461307E-2</v>
      </c>
      <c r="Y24" s="37">
        <f>W33*X24</f>
        <v>932.36781535874195</v>
      </c>
      <c r="Z24" s="37">
        <f>Y24+Y35</f>
        <v>4358.3670459306804</v>
      </c>
      <c r="AA24" s="15"/>
      <c r="AB24" s="55"/>
    </row>
    <row r="25" spans="1:28" s="1" customFormat="1">
      <c r="A25" s="6" t="s">
        <v>241</v>
      </c>
      <c r="B25" s="15">
        <v>326</v>
      </c>
      <c r="C25" s="15"/>
      <c r="D25" s="6">
        <v>5395</v>
      </c>
      <c r="E25" s="6">
        <v>5433</v>
      </c>
      <c r="F25" s="6">
        <f>SUM(E25-D25)</f>
        <v>38</v>
      </c>
      <c r="G25" s="9">
        <v>9.5</v>
      </c>
      <c r="H25" s="6">
        <f>F25*G25</f>
        <v>361</v>
      </c>
      <c r="I25" s="6">
        <v>186905</v>
      </c>
      <c r="J25" s="6">
        <v>193875</v>
      </c>
      <c r="K25" s="6">
        <f>J25-I25</f>
        <v>6970</v>
      </c>
      <c r="L25" s="6">
        <v>1</v>
      </c>
      <c r="M25" s="6">
        <f>L25*K25</f>
        <v>6970</v>
      </c>
      <c r="N25" s="23">
        <v>1.03</v>
      </c>
      <c r="O25" s="24">
        <f>N25*M25</f>
        <v>7179.1</v>
      </c>
      <c r="P25" s="6"/>
      <c r="Q25" s="24">
        <f>H25+O25+P25</f>
        <v>7540.1</v>
      </c>
      <c r="R25" s="6">
        <v>1</v>
      </c>
      <c r="S25" s="9">
        <f>Q25*R25</f>
        <v>7540.1</v>
      </c>
      <c r="T25" s="213" t="s">
        <v>242</v>
      </c>
      <c r="U25" s="213" t="s">
        <v>243</v>
      </c>
      <c r="V25" s="216">
        <v>1</v>
      </c>
      <c r="W25" s="216">
        <v>54.87</v>
      </c>
      <c r="X25" s="215">
        <f>W25/W32</f>
        <v>7.9548255215506597E-2</v>
      </c>
      <c r="Y25" s="37">
        <f>X25*W33</f>
        <v>1152.2302258723901</v>
      </c>
      <c r="Z25" s="37">
        <f>Y25</f>
        <v>1152.2302258723901</v>
      </c>
      <c r="AA25" s="15"/>
      <c r="AB25" s="55"/>
    </row>
    <row r="26" spans="1:28" s="1" customFormat="1">
      <c r="A26" s="6" t="s">
        <v>244</v>
      </c>
      <c r="B26" s="15">
        <v>328</v>
      </c>
      <c r="C26" s="15"/>
      <c r="D26" s="6"/>
      <c r="E26" s="6"/>
      <c r="F26" s="6"/>
      <c r="G26" s="8"/>
      <c r="H26" s="6"/>
      <c r="I26" s="6">
        <v>4897</v>
      </c>
      <c r="J26" s="6">
        <v>4897</v>
      </c>
      <c r="K26" s="6">
        <f>J26-I26</f>
        <v>0</v>
      </c>
      <c r="L26" s="6">
        <v>1</v>
      </c>
      <c r="M26" s="6">
        <f>L26*K26</f>
        <v>0</v>
      </c>
      <c r="N26" s="23">
        <v>1.03</v>
      </c>
      <c r="O26" s="24">
        <f>N26*M26</f>
        <v>0</v>
      </c>
      <c r="P26" s="6"/>
      <c r="Q26" s="24">
        <f>H26+O26+P26</f>
        <v>0</v>
      </c>
      <c r="R26" s="6">
        <v>1</v>
      </c>
      <c r="S26" s="9">
        <f>Q26*R26</f>
        <v>0</v>
      </c>
      <c r="T26" s="385" t="s">
        <v>245</v>
      </c>
      <c r="U26" s="213" t="s">
        <v>246</v>
      </c>
      <c r="V26" s="214">
        <v>1</v>
      </c>
      <c r="W26" s="217">
        <v>43.5</v>
      </c>
      <c r="X26" s="215">
        <f>W26/W32</f>
        <v>6.3064499760789802E-2</v>
      </c>
      <c r="Y26" s="37">
        <f>X26*W33</f>
        <v>913.46846775011898</v>
      </c>
      <c r="Z26" s="37">
        <f>Y26+Y27+Y28+Y36</f>
        <v>3476.3240526138902</v>
      </c>
      <c r="AA26" s="15"/>
      <c r="AB26" s="55"/>
    </row>
    <row r="27" spans="1:28" s="1" customFormat="1">
      <c r="A27" s="6" t="s">
        <v>247</v>
      </c>
      <c r="B27" s="15">
        <v>325</v>
      </c>
      <c r="C27" s="15"/>
      <c r="D27" s="6"/>
      <c r="E27" s="6"/>
      <c r="F27" s="6"/>
      <c r="G27" s="8"/>
      <c r="H27" s="6"/>
      <c r="I27" s="6">
        <v>4518</v>
      </c>
      <c r="J27" s="6">
        <v>4649</v>
      </c>
      <c r="K27" s="6">
        <f>J27-I27</f>
        <v>131</v>
      </c>
      <c r="L27" s="6">
        <v>50</v>
      </c>
      <c r="M27" s="6">
        <f>L27*K27</f>
        <v>6550</v>
      </c>
      <c r="N27" s="23">
        <v>1.03</v>
      </c>
      <c r="O27" s="24">
        <f>N27*M27</f>
        <v>6746.5</v>
      </c>
      <c r="P27" s="6"/>
      <c r="Q27" s="24">
        <f>H27+O27+P27</f>
        <v>6746.5</v>
      </c>
      <c r="R27" s="6">
        <v>1</v>
      </c>
      <c r="S27" s="9">
        <f>Q27*R27</f>
        <v>6746.5</v>
      </c>
      <c r="T27" s="385"/>
      <c r="U27" s="213" t="s">
        <v>248</v>
      </c>
      <c r="V27" s="214">
        <v>1</v>
      </c>
      <c r="W27" s="217">
        <v>47.3</v>
      </c>
      <c r="X27" s="215">
        <f>W27/W32</f>
        <v>6.8573582498514002E-2</v>
      </c>
      <c r="Y27" s="37">
        <f>X27*W33</f>
        <v>993.26571320875098</v>
      </c>
      <c r="Z27" s="37"/>
      <c r="AA27" s="15"/>
      <c r="AB27" s="55"/>
    </row>
    <row r="28" spans="1:28" s="1" customFormat="1">
      <c r="A28" s="6"/>
      <c r="B28" s="15"/>
      <c r="C28" s="15"/>
      <c r="D28" s="6"/>
      <c r="E28" s="6"/>
      <c r="F28" s="6"/>
      <c r="G28" s="8"/>
      <c r="H28" s="6"/>
      <c r="I28" s="6"/>
      <c r="J28" s="6"/>
      <c r="K28" s="6"/>
      <c r="L28" s="6"/>
      <c r="M28" s="6"/>
      <c r="N28" s="23"/>
      <c r="O28" s="24"/>
      <c r="P28" s="6"/>
      <c r="Q28" s="24"/>
      <c r="R28" s="6"/>
      <c r="S28" s="9"/>
      <c r="T28" s="385"/>
      <c r="U28" s="213" t="s">
        <v>249</v>
      </c>
      <c r="V28" s="214">
        <v>1</v>
      </c>
      <c r="W28" s="217">
        <v>55.9</v>
      </c>
      <c r="X28" s="215">
        <f>W28/W32</f>
        <v>8.1041506589152906E-2</v>
      </c>
      <c r="Y28" s="37">
        <f>X28*W33</f>
        <v>1173.85947924671</v>
      </c>
      <c r="Z28" s="37"/>
      <c r="AA28" s="15"/>
      <c r="AB28" s="55"/>
    </row>
    <row r="29" spans="1:28" s="1" customFormat="1">
      <c r="A29" s="6" t="s">
        <v>250</v>
      </c>
      <c r="B29" s="15"/>
      <c r="C29" s="15"/>
      <c r="D29" s="6">
        <v>2114</v>
      </c>
      <c r="E29" s="6">
        <v>2122</v>
      </c>
      <c r="F29" s="6">
        <f>SUM(E29-D29)</f>
        <v>8</v>
      </c>
      <c r="G29" s="9">
        <v>9.5</v>
      </c>
      <c r="H29" s="6">
        <f>F29*G29</f>
        <v>76</v>
      </c>
      <c r="I29" s="6">
        <v>1690</v>
      </c>
      <c r="J29" s="6">
        <v>1745</v>
      </c>
      <c r="K29" s="6">
        <f>J29-I29</f>
        <v>55</v>
      </c>
      <c r="L29" s="6">
        <v>60</v>
      </c>
      <c r="M29" s="6">
        <f>L29*K29</f>
        <v>3300</v>
      </c>
      <c r="N29" s="23">
        <v>1.03</v>
      </c>
      <c r="O29" s="24">
        <f>N29*M29</f>
        <v>3399</v>
      </c>
      <c r="P29" s="6"/>
      <c r="Q29" s="24">
        <f>H29+O29+P29</f>
        <v>3475</v>
      </c>
      <c r="R29" s="6">
        <v>1</v>
      </c>
      <c r="S29" s="9">
        <f>Q29*R29</f>
        <v>3475</v>
      </c>
      <c r="T29" s="213" t="s">
        <v>251</v>
      </c>
      <c r="U29" s="218" t="s">
        <v>252</v>
      </c>
      <c r="V29" s="219">
        <v>1</v>
      </c>
      <c r="W29" s="219">
        <v>54</v>
      </c>
      <c r="X29" s="215">
        <f>W29/W32</f>
        <v>7.82869652202908E-2</v>
      </c>
      <c r="Y29" s="37">
        <f>X29*W33</f>
        <v>1133.9608565173901</v>
      </c>
      <c r="Z29" s="37">
        <f>Y29+Y37</f>
        <v>1749.54146693032</v>
      </c>
      <c r="AA29" s="15"/>
      <c r="AB29" s="55"/>
    </row>
    <row r="30" spans="1:28" s="1" customFormat="1">
      <c r="A30" s="6" t="s">
        <v>253</v>
      </c>
      <c r="B30" s="15"/>
      <c r="C30" s="15"/>
      <c r="D30" s="6"/>
      <c r="E30" s="6"/>
      <c r="F30" s="6"/>
      <c r="G30" s="9"/>
      <c r="H30" s="6"/>
      <c r="I30" s="6">
        <v>1321</v>
      </c>
      <c r="J30" s="6">
        <v>1425</v>
      </c>
      <c r="K30" s="6">
        <f>J30-I30</f>
        <v>104</v>
      </c>
      <c r="L30" s="6">
        <v>60</v>
      </c>
      <c r="M30" s="6">
        <f>L30*K30</f>
        <v>6240</v>
      </c>
      <c r="N30" s="23">
        <v>1.03</v>
      </c>
      <c r="O30" s="24">
        <f>N30*M30</f>
        <v>6427.2</v>
      </c>
      <c r="P30" s="6"/>
      <c r="Q30" s="24">
        <f>H30+O30+P30</f>
        <v>6427.2</v>
      </c>
      <c r="R30" s="6">
        <v>1</v>
      </c>
      <c r="S30" s="9">
        <f>Q30*R30</f>
        <v>6427.2</v>
      </c>
      <c r="T30" s="213" t="s">
        <v>160</v>
      </c>
      <c r="U30" s="213" t="s">
        <v>254</v>
      </c>
      <c r="V30" s="214">
        <v>8</v>
      </c>
      <c r="W30" s="214">
        <v>351.8</v>
      </c>
      <c r="X30" s="215">
        <f>W30/W32</f>
        <v>0.51002508082404296</v>
      </c>
      <c r="Y30" s="37">
        <f>X30*W33</f>
        <v>7387.5449874595897</v>
      </c>
      <c r="Z30" s="37">
        <f>Y30+Y44</f>
        <v>16978.510747911001</v>
      </c>
      <c r="AA30" s="37">
        <f>Z30+S21+S22+S23+S35+S36</f>
        <v>45801.290747911</v>
      </c>
      <c r="AB30" s="55"/>
    </row>
    <row r="31" spans="1:28" s="1" customFormat="1">
      <c r="A31" s="6" t="s">
        <v>255</v>
      </c>
      <c r="B31" s="15"/>
      <c r="C31" s="15"/>
      <c r="D31" s="6"/>
      <c r="E31" s="6"/>
      <c r="F31" s="6"/>
      <c r="G31" s="9"/>
      <c r="H31" s="6"/>
      <c r="I31" s="6">
        <v>7239</v>
      </c>
      <c r="J31" s="6">
        <v>7585</v>
      </c>
      <c r="K31" s="6">
        <f>J31-I31</f>
        <v>346</v>
      </c>
      <c r="L31" s="6">
        <v>10</v>
      </c>
      <c r="M31" s="6">
        <f>L31*K31</f>
        <v>3460</v>
      </c>
      <c r="N31" s="23">
        <v>1.03</v>
      </c>
      <c r="O31" s="24">
        <f>N31*M31</f>
        <v>3563.8</v>
      </c>
      <c r="P31" s="6"/>
      <c r="Q31" s="24">
        <f>H31+O31+P31</f>
        <v>3563.8</v>
      </c>
      <c r="R31" s="6">
        <v>1</v>
      </c>
      <c r="S31" s="9">
        <f>Q31*R31</f>
        <v>3563.8</v>
      </c>
      <c r="T31" s="213" t="s">
        <v>256</v>
      </c>
      <c r="U31" s="213" t="s">
        <v>257</v>
      </c>
      <c r="V31" s="214">
        <v>1</v>
      </c>
      <c r="W31" s="214">
        <v>38</v>
      </c>
      <c r="X31" s="215">
        <f>W31/W32</f>
        <v>5.5090827377241698E-2</v>
      </c>
      <c r="Y31" s="37">
        <f>X31*W33</f>
        <v>797.97245458631198</v>
      </c>
      <c r="Z31" s="37">
        <f>Y31</f>
        <v>797.97245458631198</v>
      </c>
      <c r="AA31" s="15"/>
      <c r="AB31" s="55"/>
    </row>
    <row r="32" spans="1:28" s="1" customFormat="1" ht="20.25">
      <c r="A32" s="6"/>
      <c r="B32" s="15"/>
      <c r="C32" s="15"/>
      <c r="D32" s="6"/>
      <c r="E32" s="6"/>
      <c r="F32" s="6"/>
      <c r="G32" s="9"/>
      <c r="H32" s="6"/>
      <c r="I32" s="6"/>
      <c r="J32" s="6"/>
      <c r="K32" s="6"/>
      <c r="L32" s="6"/>
      <c r="M32" s="6"/>
      <c r="N32" s="23"/>
      <c r="O32" s="24"/>
      <c r="P32" s="6"/>
      <c r="Q32" s="24"/>
      <c r="R32" s="6"/>
      <c r="S32" s="9"/>
      <c r="T32" s="220" t="s">
        <v>258</v>
      </c>
      <c r="U32" s="221"/>
      <c r="V32" s="220"/>
      <c r="W32" s="220">
        <f>SUM(W24:W31)</f>
        <v>689.77</v>
      </c>
      <c r="X32" s="222"/>
      <c r="Y32" s="15"/>
      <c r="Z32" s="15"/>
      <c r="AA32" s="15"/>
      <c r="AB32" s="55"/>
    </row>
    <row r="33" spans="1:28" s="1" customFormat="1" ht="20.25">
      <c r="A33" s="6"/>
      <c r="B33" s="15"/>
      <c r="C33" s="15"/>
      <c r="D33" s="6"/>
      <c r="E33" s="6"/>
      <c r="F33" s="6"/>
      <c r="G33" s="9"/>
      <c r="H33" s="6"/>
      <c r="I33" s="6"/>
      <c r="J33" s="6"/>
      <c r="K33" s="6"/>
      <c r="L33" s="6"/>
      <c r="M33" s="6"/>
      <c r="N33" s="23"/>
      <c r="O33" s="24"/>
      <c r="P33" s="6"/>
      <c r="Q33" s="24"/>
      <c r="R33" s="6"/>
      <c r="S33" s="9"/>
      <c r="T33" s="220" t="s">
        <v>259</v>
      </c>
      <c r="U33" s="221"/>
      <c r="V33" s="220"/>
      <c r="W33" s="220">
        <f>S29+S30+S31+S34</f>
        <v>14484.67</v>
      </c>
      <c r="X33" s="222"/>
      <c r="Y33" s="15"/>
      <c r="Z33" s="15"/>
      <c r="AA33" s="15"/>
      <c r="AB33" s="55"/>
    </row>
    <row r="34" spans="1:28" s="1" customFormat="1" ht="20.25">
      <c r="A34" s="6" t="s">
        <v>260</v>
      </c>
      <c r="B34" s="15">
        <v>341</v>
      </c>
      <c r="C34" s="15"/>
      <c r="D34" s="6"/>
      <c r="E34" s="6"/>
      <c r="F34" s="6"/>
      <c r="G34" s="9"/>
      <c r="H34" s="6"/>
      <c r="I34" s="6">
        <v>53828</v>
      </c>
      <c r="J34" s="6">
        <v>54817</v>
      </c>
      <c r="K34" s="6">
        <f>J34-I34</f>
        <v>989</v>
      </c>
      <c r="L34" s="6">
        <v>1</v>
      </c>
      <c r="M34" s="6">
        <f>L34*K34</f>
        <v>989</v>
      </c>
      <c r="N34" s="23">
        <v>1.03</v>
      </c>
      <c r="O34" s="24">
        <f>N34*M34</f>
        <v>1018.67</v>
      </c>
      <c r="P34" s="6"/>
      <c r="Q34" s="24">
        <f>H34+O34+P34</f>
        <v>1018.67</v>
      </c>
      <c r="R34" s="6">
        <v>1</v>
      </c>
      <c r="S34" s="9">
        <f>Q34*R34</f>
        <v>1018.67</v>
      </c>
      <c r="T34" s="382"/>
      <c r="U34" s="383"/>
      <c r="V34" s="382"/>
      <c r="W34" s="382"/>
      <c r="X34" s="382"/>
      <c r="Y34" s="15"/>
      <c r="Z34" s="15"/>
      <c r="AA34" s="15"/>
      <c r="AB34" s="55"/>
    </row>
    <row r="35" spans="1:28" s="1" customFormat="1">
      <c r="A35" s="6" t="s">
        <v>261</v>
      </c>
      <c r="B35" s="15">
        <v>349</v>
      </c>
      <c r="C35" s="15"/>
      <c r="D35" s="6"/>
      <c r="E35" s="6"/>
      <c r="F35" s="6"/>
      <c r="G35" s="8"/>
      <c r="H35" s="6"/>
      <c r="I35" s="6">
        <v>1250</v>
      </c>
      <c r="J35" s="6">
        <v>1250</v>
      </c>
      <c r="K35" s="6">
        <f>J35-I35</f>
        <v>0</v>
      </c>
      <c r="L35" s="6">
        <v>30</v>
      </c>
      <c r="M35" s="6">
        <f>L35*K35</f>
        <v>0</v>
      </c>
      <c r="N35" s="23">
        <v>1.03</v>
      </c>
      <c r="O35" s="24">
        <f>N35*M35</f>
        <v>0</v>
      </c>
      <c r="P35" s="6"/>
      <c r="Q35" s="24">
        <f>H35+O35+P35</f>
        <v>0</v>
      </c>
      <c r="R35" s="6">
        <v>1</v>
      </c>
      <c r="S35" s="9">
        <f>Q35*R35</f>
        <v>0</v>
      </c>
      <c r="T35" s="223" t="s">
        <v>93</v>
      </c>
      <c r="U35" s="224" t="s">
        <v>262</v>
      </c>
      <c r="V35" s="225" t="s">
        <v>263</v>
      </c>
      <c r="W35" s="226">
        <v>187</v>
      </c>
      <c r="X35" s="227">
        <f>W35/W45</f>
        <v>0.23980507822518601</v>
      </c>
      <c r="Y35" s="37">
        <f>X35*W46</f>
        <v>3425.9992305719402</v>
      </c>
      <c r="Z35" s="15"/>
      <c r="AA35" s="15"/>
      <c r="AB35" s="55"/>
    </row>
    <row r="36" spans="1:28" s="1" customFormat="1">
      <c r="A36" s="6" t="s">
        <v>264</v>
      </c>
      <c r="B36" s="15">
        <v>345</v>
      </c>
      <c r="C36" s="15"/>
      <c r="D36" s="6"/>
      <c r="E36" s="6"/>
      <c r="F36" s="6"/>
      <c r="G36" s="8"/>
      <c r="H36" s="6"/>
      <c r="I36" s="6">
        <v>13366</v>
      </c>
      <c r="J36" s="6">
        <v>13758</v>
      </c>
      <c r="K36" s="6">
        <f>J36-I36</f>
        <v>392</v>
      </c>
      <c r="L36" s="6">
        <v>30</v>
      </c>
      <c r="M36" s="6">
        <f>L36*K36</f>
        <v>11760</v>
      </c>
      <c r="N36" s="23">
        <v>1.03</v>
      </c>
      <c r="O36" s="24">
        <f>M36*N36</f>
        <v>12112.8</v>
      </c>
      <c r="P36" s="6"/>
      <c r="Q36" s="24">
        <f>H36+O36+P36</f>
        <v>12112.8</v>
      </c>
      <c r="R36" s="6">
        <v>1</v>
      </c>
      <c r="S36" s="9">
        <f>Q36*R36</f>
        <v>12112.8</v>
      </c>
      <c r="T36" s="223" t="s">
        <v>245</v>
      </c>
      <c r="U36" s="213" t="s">
        <v>265</v>
      </c>
      <c r="V36" s="214">
        <v>1</v>
      </c>
      <c r="W36" s="217">
        <v>21.6</v>
      </c>
      <c r="X36" s="227">
        <f>W36/W45</f>
        <v>2.7699410105155201E-2</v>
      </c>
      <c r="Y36" s="37">
        <f>X36*W46</f>
        <v>395.73039240831002</v>
      </c>
      <c r="Z36" s="15"/>
      <c r="AA36" s="15"/>
      <c r="AB36" s="55"/>
    </row>
    <row r="37" spans="1:28" s="1" customFormat="1">
      <c r="A37" s="6" t="s">
        <v>23</v>
      </c>
      <c r="B37" s="15"/>
      <c r="C37" s="15"/>
      <c r="D37" s="6"/>
      <c r="E37" s="6"/>
      <c r="F37" s="6">
        <f>F21+F25+F29</f>
        <v>204</v>
      </c>
      <c r="G37" s="9">
        <v>9.5</v>
      </c>
      <c r="H37" s="6">
        <f>F37*G37</f>
        <v>1938</v>
      </c>
      <c r="I37" s="6"/>
      <c r="J37" s="6"/>
      <c r="K37" s="6"/>
      <c r="L37" s="6"/>
      <c r="M37" s="6">
        <f>SUM(M21:M36)</f>
        <v>54035</v>
      </c>
      <c r="N37" s="23">
        <v>1.03</v>
      </c>
      <c r="O37" s="24">
        <f>M37*N37</f>
        <v>55656.05</v>
      </c>
      <c r="P37" s="6"/>
      <c r="Q37" s="24">
        <f>H37+O37</f>
        <v>57594.05</v>
      </c>
      <c r="R37" s="6">
        <v>1</v>
      </c>
      <c r="S37" s="9">
        <f>Q37*R37</f>
        <v>57594.05</v>
      </c>
      <c r="T37" s="223" t="s">
        <v>251</v>
      </c>
      <c r="U37" s="218" t="s">
        <v>266</v>
      </c>
      <c r="V37" s="219">
        <v>1</v>
      </c>
      <c r="W37" s="219">
        <v>33.6</v>
      </c>
      <c r="X37" s="227">
        <f>W37/W45</f>
        <v>4.3087971274685798E-2</v>
      </c>
      <c r="Y37" s="37">
        <f>X37*W46</f>
        <v>615.58061041292603</v>
      </c>
      <c r="Z37" s="15"/>
      <c r="AA37" s="15"/>
      <c r="AB37" s="55"/>
    </row>
    <row r="38" spans="1:28" s="1" customFormat="1">
      <c r="A38" s="12"/>
      <c r="B38" s="55"/>
      <c r="C38" s="55"/>
      <c r="D38" s="12"/>
      <c r="E38" s="12"/>
      <c r="F38" s="12"/>
      <c r="G38" s="200"/>
      <c r="H38" s="12"/>
      <c r="I38" s="12"/>
      <c r="J38" s="12"/>
      <c r="K38" s="12"/>
      <c r="L38" s="12"/>
      <c r="M38" s="12"/>
      <c r="N38" s="192"/>
      <c r="O38" s="203"/>
      <c r="P38" s="12"/>
      <c r="Q38" s="203"/>
      <c r="R38" s="12"/>
      <c r="S38" s="200"/>
      <c r="T38" s="223" t="s">
        <v>267</v>
      </c>
      <c r="U38" s="218" t="s">
        <v>268</v>
      </c>
      <c r="V38" s="219">
        <v>1</v>
      </c>
      <c r="W38" s="219">
        <v>14.1</v>
      </c>
      <c r="X38" s="227">
        <f>W38/W45</f>
        <v>1.8081559374198499E-2</v>
      </c>
      <c r="Y38" s="37">
        <f>X38*W46</f>
        <v>258.324006155424</v>
      </c>
      <c r="Z38" s="15"/>
      <c r="AA38" s="15"/>
      <c r="AB38" s="55"/>
    </row>
    <row r="39" spans="1:28" s="1" customFormat="1">
      <c r="A39" s="12"/>
      <c r="B39" s="55"/>
      <c r="C39" s="55"/>
      <c r="D39" s="12"/>
      <c r="E39" s="12"/>
      <c r="F39" s="12"/>
      <c r="G39" s="200"/>
      <c r="H39" s="12"/>
      <c r="I39" s="12"/>
      <c r="J39" s="12"/>
      <c r="K39" s="12"/>
      <c r="L39" s="12"/>
      <c r="M39" s="12"/>
      <c r="N39" s="192"/>
      <c r="O39" s="203"/>
      <c r="P39" s="12"/>
      <c r="Q39" s="203"/>
      <c r="R39" s="12"/>
      <c r="S39" s="200"/>
      <c r="T39" s="223"/>
      <c r="U39" s="218"/>
      <c r="V39" s="219"/>
      <c r="W39" s="219"/>
      <c r="X39" s="227"/>
      <c r="Y39" s="37"/>
      <c r="Z39" s="15"/>
      <c r="AA39" s="15"/>
      <c r="AB39" s="55"/>
    </row>
    <row r="40" spans="1:28" s="1" customFormat="1">
      <c r="A40" s="12"/>
      <c r="B40" s="55"/>
      <c r="C40" s="55"/>
      <c r="D40" s="12"/>
      <c r="E40" s="12"/>
      <c r="F40" s="12"/>
      <c r="G40" s="200"/>
      <c r="H40" s="12"/>
      <c r="I40" s="12"/>
      <c r="J40" s="12"/>
      <c r="K40" s="12"/>
      <c r="L40" s="12"/>
      <c r="M40" s="12"/>
      <c r="N40" s="192"/>
      <c r="O40" s="203"/>
      <c r="P40" s="12"/>
      <c r="Q40" s="203"/>
      <c r="R40" s="12"/>
      <c r="S40" s="200"/>
      <c r="T40" s="223"/>
      <c r="U40" s="218"/>
      <c r="V40" s="219"/>
      <c r="W40" s="219"/>
      <c r="X40" s="227"/>
      <c r="Y40" s="37"/>
      <c r="Z40" s="15"/>
      <c r="AA40" s="15"/>
      <c r="AB40" s="55"/>
    </row>
    <row r="41" spans="1:28" s="1" customFormat="1">
      <c r="A41" s="12"/>
      <c r="B41" s="55"/>
      <c r="C41" s="55"/>
      <c r="D41" s="12"/>
      <c r="E41" s="12"/>
      <c r="F41" s="12"/>
      <c r="G41" s="200"/>
      <c r="H41" s="12"/>
      <c r="I41" s="12"/>
      <c r="J41" s="12"/>
      <c r="K41" s="12"/>
      <c r="L41" s="12"/>
      <c r="M41" s="12"/>
      <c r="N41" s="192"/>
      <c r="O41" s="203"/>
      <c r="P41" s="12"/>
      <c r="Q41" s="203"/>
      <c r="R41" s="12"/>
      <c r="S41" s="200"/>
      <c r="T41" s="223"/>
      <c r="U41" s="218"/>
      <c r="V41" s="219"/>
      <c r="W41" s="219"/>
      <c r="X41" s="227"/>
      <c r="Y41" s="37"/>
      <c r="Z41" s="15"/>
      <c r="AA41" s="15"/>
      <c r="AB41" s="55"/>
    </row>
    <row r="42" spans="1:28" s="1" customFormat="1">
      <c r="A42" s="12"/>
      <c r="B42" s="55"/>
      <c r="C42" s="55"/>
      <c r="D42" s="12"/>
      <c r="E42" s="12"/>
      <c r="F42" s="12"/>
      <c r="G42" s="200"/>
      <c r="H42" s="12"/>
      <c r="I42" s="12"/>
      <c r="J42" s="12"/>
      <c r="K42" s="12"/>
      <c r="L42" s="12"/>
      <c r="M42" s="12"/>
      <c r="N42" s="192"/>
      <c r="O42" s="203"/>
      <c r="P42" s="12"/>
      <c r="Q42" s="203"/>
      <c r="R42" s="12"/>
      <c r="S42" s="200"/>
      <c r="T42" s="223"/>
      <c r="U42" s="218"/>
      <c r="V42" s="219"/>
      <c r="W42" s="219"/>
      <c r="X42" s="227"/>
      <c r="Y42" s="37"/>
      <c r="Z42" s="15"/>
      <c r="AA42" s="15"/>
      <c r="AB42" s="55"/>
    </row>
    <row r="43" spans="1:28" s="1" customFormat="1">
      <c r="A43" s="12"/>
      <c r="B43" s="55"/>
      <c r="C43" s="55"/>
      <c r="D43" s="12"/>
      <c r="E43" s="12"/>
      <c r="F43" s="12"/>
      <c r="G43" s="200"/>
      <c r="H43" s="12"/>
      <c r="I43" s="12"/>
      <c r="J43" s="12"/>
      <c r="K43" s="12"/>
      <c r="L43" s="12"/>
      <c r="M43" s="12"/>
      <c r="N43" s="192"/>
      <c r="O43" s="203"/>
      <c r="P43" s="12"/>
      <c r="Q43" s="203"/>
      <c r="R43" s="12"/>
      <c r="S43" s="200"/>
      <c r="T43" s="223"/>
      <c r="U43" s="218"/>
      <c r="V43" s="219"/>
      <c r="W43" s="219"/>
      <c r="X43" s="227"/>
      <c r="Y43" s="37"/>
      <c r="Z43" s="15"/>
      <c r="AA43" s="15"/>
      <c r="AB43" s="55"/>
    </row>
    <row r="44" spans="1:28" s="1" customFormat="1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213" t="s">
        <v>160</v>
      </c>
      <c r="U44" s="218" t="s">
        <v>134</v>
      </c>
      <c r="V44" s="219">
        <v>20</v>
      </c>
      <c r="W44" s="219">
        <v>523.5</v>
      </c>
      <c r="X44" s="227">
        <f>W44/W45</f>
        <v>0.67132598102077501</v>
      </c>
      <c r="Y44" s="37">
        <f>X44*W46</f>
        <v>9590.9657604513995</v>
      </c>
      <c r="Z44" s="15"/>
      <c r="AA44" s="15"/>
      <c r="AB44" s="171"/>
    </row>
    <row r="45" spans="1:28" s="1" customFormat="1">
      <c r="A45" s="6" t="s">
        <v>269</v>
      </c>
      <c r="B45" s="15"/>
      <c r="C45" s="15" t="s">
        <v>160</v>
      </c>
      <c r="D45" s="6" t="s">
        <v>193</v>
      </c>
      <c r="E45" s="15" t="s">
        <v>270</v>
      </c>
      <c r="F45" s="6"/>
      <c r="G45" s="9"/>
      <c r="H45" s="6"/>
      <c r="I45" s="6"/>
      <c r="J45" s="6"/>
      <c r="K45" s="6"/>
      <c r="L45" s="6"/>
      <c r="M45" s="6"/>
      <c r="N45" s="23"/>
      <c r="O45" s="24"/>
      <c r="P45" s="6"/>
      <c r="Q45" s="24">
        <f>Q29+Q30+Q31+Q34</f>
        <v>14484.67</v>
      </c>
      <c r="R45" s="6">
        <f>X30</f>
        <v>0.51002508082404296</v>
      </c>
      <c r="S45" s="9">
        <f>Q45*R45</f>
        <v>7387.5449874595897</v>
      </c>
      <c r="T45" s="220" t="s">
        <v>271</v>
      </c>
      <c r="U45" s="6"/>
      <c r="V45" s="6"/>
      <c r="W45" s="137">
        <f>SUM(W35:W44)</f>
        <v>779.8</v>
      </c>
      <c r="X45" s="15"/>
      <c r="Y45" s="15"/>
      <c r="Z45" s="15"/>
      <c r="AA45" s="15"/>
      <c r="AB45" s="55"/>
    </row>
    <row r="46" spans="1:28" s="1" customFormat="1">
      <c r="A46" s="6" t="s">
        <v>272</v>
      </c>
      <c r="B46" s="15"/>
      <c r="C46" s="15" t="s">
        <v>160</v>
      </c>
      <c r="D46" s="6" t="s">
        <v>193</v>
      </c>
      <c r="E46" s="15" t="s">
        <v>270</v>
      </c>
      <c r="F46" s="6"/>
      <c r="G46" s="9"/>
      <c r="H46" s="6"/>
      <c r="I46" s="6"/>
      <c r="J46" s="6"/>
      <c r="K46" s="6"/>
      <c r="L46" s="6"/>
      <c r="M46" s="6"/>
      <c r="N46" s="23"/>
      <c r="O46" s="24"/>
      <c r="P46" s="6"/>
      <c r="Q46" s="24">
        <f>Q25+Q26+Q27</f>
        <v>14286.6</v>
      </c>
      <c r="R46" s="6">
        <f>X44</f>
        <v>0.67132598102077501</v>
      </c>
      <c r="S46" s="9">
        <f>Q46*R46</f>
        <v>9590.9657604513995</v>
      </c>
      <c r="T46" s="228" t="s">
        <v>273</v>
      </c>
      <c r="U46" s="12"/>
      <c r="V46" s="12"/>
      <c r="W46" s="229">
        <f>S25+S26+S27</f>
        <v>14286.6</v>
      </c>
      <c r="X46" s="55"/>
      <c r="Y46" s="55"/>
      <c r="Z46" s="55"/>
      <c r="AA46" s="55"/>
      <c r="AB46" s="55"/>
    </row>
    <row r="47" spans="1:28" s="1" customFormat="1">
      <c r="A47" s="6" t="s">
        <v>274</v>
      </c>
      <c r="B47" s="15"/>
      <c r="C47" s="15" t="s">
        <v>160</v>
      </c>
      <c r="D47" s="6" t="s">
        <v>193</v>
      </c>
      <c r="E47" s="15" t="s">
        <v>270</v>
      </c>
      <c r="F47" s="6"/>
      <c r="G47" s="9"/>
      <c r="H47" s="6"/>
      <c r="I47" s="6"/>
      <c r="J47" s="6"/>
      <c r="K47" s="6"/>
      <c r="L47" s="6"/>
      <c r="M47" s="6"/>
      <c r="N47" s="23"/>
      <c r="O47" s="24"/>
      <c r="P47" s="6"/>
      <c r="Q47" s="24">
        <f>Q21+Q22+Q23</f>
        <v>16709.98</v>
      </c>
      <c r="R47" s="6">
        <f>X51</f>
        <v>0.57587500000000003</v>
      </c>
      <c r="S47" s="9">
        <f>Q47*R47</f>
        <v>9622.8597324999992</v>
      </c>
      <c r="T47" s="228"/>
      <c r="U47" s="12"/>
      <c r="V47" s="12"/>
      <c r="W47" s="229"/>
      <c r="X47" s="55"/>
      <c r="Y47" s="55"/>
      <c r="Z47" s="55"/>
      <c r="AA47" s="55"/>
      <c r="AB47" s="55"/>
    </row>
    <row r="48" spans="1:28" s="1" customFormat="1">
      <c r="A48" s="6" t="s">
        <v>275</v>
      </c>
      <c r="B48" s="15"/>
      <c r="C48" s="15" t="s">
        <v>160</v>
      </c>
      <c r="D48" s="6" t="s">
        <v>193</v>
      </c>
      <c r="E48" s="15" t="s">
        <v>270</v>
      </c>
      <c r="F48" s="6"/>
      <c r="G48" s="9"/>
      <c r="H48" s="6"/>
      <c r="I48" s="6"/>
      <c r="J48" s="6"/>
      <c r="K48" s="6"/>
      <c r="L48" s="6"/>
      <c r="M48" s="6"/>
      <c r="N48" s="23"/>
      <c r="O48" s="24"/>
      <c r="P48" s="6"/>
      <c r="Q48" s="24">
        <f>Q36+Q35</f>
        <v>12112.8</v>
      </c>
      <c r="R48" s="6">
        <v>1</v>
      </c>
      <c r="S48" s="9">
        <f>Q48*R48</f>
        <v>12112.8</v>
      </c>
      <c r="T48" s="384" t="s">
        <v>276</v>
      </c>
      <c r="U48" s="384"/>
      <c r="V48" s="384"/>
      <c r="W48" s="384"/>
      <c r="X48" s="384"/>
      <c r="Y48" s="384"/>
      <c r="Z48" s="55"/>
      <c r="AA48" s="55"/>
      <c r="AB48" s="55"/>
    </row>
    <row r="49" spans="1:28" s="1" customFormat="1">
      <c r="A49" s="15" t="s">
        <v>23</v>
      </c>
      <c r="B49" s="15"/>
      <c r="C49" s="15" t="s">
        <v>160</v>
      </c>
      <c r="D49" s="6" t="s">
        <v>193</v>
      </c>
      <c r="E49" s="15" t="s">
        <v>277</v>
      </c>
      <c r="F49" s="15"/>
      <c r="G49" s="9"/>
      <c r="H49" s="15"/>
      <c r="I49" s="15"/>
      <c r="J49" s="15"/>
      <c r="K49" s="15"/>
      <c r="L49" s="15"/>
      <c r="M49" s="31">
        <f>O49/N49</f>
        <v>37586.573281952398</v>
      </c>
      <c r="N49" s="23">
        <v>1.03</v>
      </c>
      <c r="O49" s="31">
        <f>S49</f>
        <v>38714.170480410998</v>
      </c>
      <c r="P49" s="15"/>
      <c r="Q49" s="15"/>
      <c r="R49" s="15"/>
      <c r="S49" s="37">
        <f>SUM(S45:S48)</f>
        <v>38714.170480410998</v>
      </c>
      <c r="T49" s="210" t="s">
        <v>234</v>
      </c>
      <c r="U49" s="211" t="s">
        <v>1</v>
      </c>
      <c r="V49" s="210" t="s">
        <v>235</v>
      </c>
      <c r="W49" s="210" t="s">
        <v>236</v>
      </c>
      <c r="X49" s="212" t="s">
        <v>237</v>
      </c>
      <c r="Y49" s="15" t="s">
        <v>40</v>
      </c>
      <c r="AA49" s="55"/>
      <c r="AB49" s="55"/>
    </row>
    <row r="50" spans="1:28" s="1" customFormat="1">
      <c r="A50" s="15"/>
      <c r="B50" s="15"/>
      <c r="C50" s="15"/>
      <c r="D50" s="6"/>
      <c r="E50" s="15"/>
      <c r="F50" s="15"/>
      <c r="G50" s="9"/>
      <c r="H50" s="15"/>
      <c r="I50" s="15"/>
      <c r="J50" s="15"/>
      <c r="K50" s="15"/>
      <c r="L50" s="15"/>
      <c r="M50" s="31"/>
      <c r="N50" s="23"/>
      <c r="O50" s="31"/>
      <c r="P50" s="15"/>
      <c r="Q50" s="15"/>
      <c r="R50" s="15"/>
      <c r="S50" s="37"/>
      <c r="T50" s="15"/>
      <c r="U50" s="15"/>
      <c r="V50" s="15"/>
      <c r="W50" s="15"/>
      <c r="X50" s="15"/>
      <c r="Y50" s="15"/>
      <c r="Z50" s="55"/>
      <c r="AA50" s="55"/>
      <c r="AB50" s="55"/>
    </row>
    <row r="51" spans="1:28" s="1" customFormat="1">
      <c r="A51" s="15"/>
      <c r="B51" s="15"/>
      <c r="C51" s="15"/>
      <c r="D51" s="6"/>
      <c r="E51" s="15"/>
      <c r="F51" s="15"/>
      <c r="G51" s="9"/>
      <c r="H51" s="15"/>
      <c r="I51" s="15"/>
      <c r="J51" s="15"/>
      <c r="K51" s="15"/>
      <c r="L51" s="15"/>
      <c r="M51" s="31"/>
      <c r="N51" s="23"/>
      <c r="O51" s="31"/>
      <c r="P51" s="15"/>
      <c r="Q51" s="15"/>
      <c r="R51" s="15"/>
      <c r="S51" s="37"/>
      <c r="T51" s="15" t="s">
        <v>160</v>
      </c>
      <c r="U51" s="15"/>
      <c r="V51" s="15"/>
      <c r="W51" s="15">
        <v>552.84</v>
      </c>
      <c r="X51" s="15">
        <f>W51/W55</f>
        <v>0.57587500000000003</v>
      </c>
      <c r="Y51" s="37">
        <f>X51*W56</f>
        <v>9622.8597324999992</v>
      </c>
      <c r="Z51" s="55"/>
      <c r="AA51" s="55"/>
      <c r="AB51" s="55"/>
    </row>
    <row r="52" spans="1:28" s="1" customFormat="1">
      <c r="A52" s="15"/>
      <c r="B52" s="15"/>
      <c r="C52" s="15"/>
      <c r="D52" s="6"/>
      <c r="E52" s="15"/>
      <c r="F52" s="15"/>
      <c r="G52" s="9"/>
      <c r="H52" s="15"/>
      <c r="I52" s="15"/>
      <c r="J52" s="15"/>
      <c r="K52" s="15"/>
      <c r="L52" s="15"/>
      <c r="M52" s="31"/>
      <c r="N52" s="23"/>
      <c r="O52" s="31"/>
      <c r="P52" s="15"/>
      <c r="Q52" s="15"/>
      <c r="R52" s="15"/>
      <c r="S52" s="37"/>
      <c r="T52" s="15"/>
      <c r="U52" s="15"/>
      <c r="V52" s="15"/>
      <c r="W52" s="15"/>
      <c r="X52" s="15"/>
      <c r="Y52" s="37"/>
      <c r="Z52" s="55"/>
      <c r="AA52" s="55"/>
      <c r="AB52" s="55"/>
    </row>
    <row r="53" spans="1:28" s="1" customFormat="1">
      <c r="A53" s="15"/>
      <c r="B53" s="15"/>
      <c r="C53" s="15"/>
      <c r="D53" s="15"/>
      <c r="E53" s="15"/>
      <c r="F53" s="15"/>
      <c r="G53" s="9"/>
      <c r="H53" s="15"/>
      <c r="I53" s="15"/>
      <c r="J53" s="15"/>
      <c r="K53" s="15"/>
      <c r="L53" s="15"/>
      <c r="M53" s="31"/>
      <c r="N53" s="23"/>
      <c r="O53" s="31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55"/>
      <c r="AA53" s="55"/>
      <c r="AB53" s="55"/>
    </row>
    <row r="54" spans="1:28" s="1" customFormat="1">
      <c r="A54" s="6" t="s">
        <v>278</v>
      </c>
      <c r="B54" s="15"/>
      <c r="C54" s="15" t="s">
        <v>245</v>
      </c>
      <c r="D54" s="6" t="s">
        <v>279</v>
      </c>
      <c r="E54" s="15" t="s">
        <v>270</v>
      </c>
      <c r="F54" s="6"/>
      <c r="G54" s="9"/>
      <c r="H54" s="6"/>
      <c r="I54" s="6"/>
      <c r="J54" s="6"/>
      <c r="K54" s="6"/>
      <c r="L54" s="6"/>
      <c r="M54" s="6"/>
      <c r="N54" s="23"/>
      <c r="O54" s="24"/>
      <c r="P54" s="6"/>
      <c r="Q54" s="24">
        <f>Q30+Q31+Q34+Q29</f>
        <v>14484.67</v>
      </c>
      <c r="R54" s="230">
        <f>X26</f>
        <v>6.3064499760789802E-2</v>
      </c>
      <c r="S54" s="9">
        <f>Q54*R54</f>
        <v>913.46846775011898</v>
      </c>
      <c r="T54" s="143"/>
      <c r="U54" s="143"/>
      <c r="V54" s="143"/>
      <c r="W54" s="143"/>
      <c r="X54" s="143"/>
      <c r="Y54" s="143"/>
      <c r="Z54" s="232"/>
      <c r="AA54" s="232"/>
      <c r="AB54" s="55"/>
    </row>
    <row r="55" spans="1:28" s="1" customFormat="1">
      <c r="A55" s="6" t="s">
        <v>280</v>
      </c>
      <c r="B55" s="15"/>
      <c r="C55" s="15" t="s">
        <v>245</v>
      </c>
      <c r="D55" s="6" t="s">
        <v>279</v>
      </c>
      <c r="E55" s="15" t="s">
        <v>270</v>
      </c>
      <c r="F55" s="6"/>
      <c r="G55" s="9"/>
      <c r="H55" s="6"/>
      <c r="I55" s="6"/>
      <c r="J55" s="6"/>
      <c r="K55" s="6"/>
      <c r="L55" s="6"/>
      <c r="M55" s="6"/>
      <c r="N55" s="23"/>
      <c r="O55" s="24"/>
      <c r="P55" s="6"/>
      <c r="Q55" s="24">
        <f>Q54</f>
        <v>14484.67</v>
      </c>
      <c r="R55" s="230">
        <f>X28</f>
        <v>8.1041506589152906E-2</v>
      </c>
      <c r="S55" s="9">
        <f>Q55*R55</f>
        <v>1173.85947924671</v>
      </c>
      <c r="T55" s="231" t="s">
        <v>281</v>
      </c>
      <c r="U55" s="6"/>
      <c r="V55" s="6"/>
      <c r="W55" s="137">
        <v>960</v>
      </c>
      <c r="X55" s="143"/>
      <c r="Y55" s="143"/>
      <c r="Z55" s="232"/>
      <c r="AA55" s="232"/>
      <c r="AB55" s="55"/>
    </row>
    <row r="56" spans="1:28" s="1" customFormat="1">
      <c r="A56" s="6" t="s">
        <v>282</v>
      </c>
      <c r="B56" s="15"/>
      <c r="C56" s="15" t="s">
        <v>245</v>
      </c>
      <c r="D56" s="6" t="s">
        <v>279</v>
      </c>
      <c r="E56" s="15" t="s">
        <v>270</v>
      </c>
      <c r="F56" s="6"/>
      <c r="G56" s="9"/>
      <c r="H56" s="6"/>
      <c r="I56" s="6"/>
      <c r="J56" s="6"/>
      <c r="K56" s="6"/>
      <c r="L56" s="6"/>
      <c r="M56" s="6"/>
      <c r="N56" s="23"/>
      <c r="O56" s="24"/>
      <c r="P56" s="6"/>
      <c r="Q56" s="24">
        <f>Q55</f>
        <v>14484.67</v>
      </c>
      <c r="R56" s="230">
        <f>X27</f>
        <v>6.8573582498514002E-2</v>
      </c>
      <c r="S56" s="9">
        <f>Q56*R56</f>
        <v>993.26571320875098</v>
      </c>
      <c r="T56" s="228" t="s">
        <v>283</v>
      </c>
      <c r="U56" s="6"/>
      <c r="V56" s="6"/>
      <c r="W56" s="137">
        <f>S21+S22+S23</f>
        <v>16709.98</v>
      </c>
      <c r="X56" s="143"/>
      <c r="Y56" s="143"/>
      <c r="Z56" s="232"/>
      <c r="AA56" s="232"/>
      <c r="AB56" s="55"/>
    </row>
    <row r="57" spans="1:28" s="1" customFormat="1">
      <c r="A57" s="6" t="s">
        <v>284</v>
      </c>
      <c r="B57" s="15"/>
      <c r="C57" s="15" t="s">
        <v>245</v>
      </c>
      <c r="D57" s="6" t="s">
        <v>279</v>
      </c>
      <c r="E57" s="15" t="s">
        <v>270</v>
      </c>
      <c r="F57" s="6"/>
      <c r="G57" s="9"/>
      <c r="H57" s="6"/>
      <c r="I57" s="6"/>
      <c r="J57" s="6"/>
      <c r="K57" s="6"/>
      <c r="L57" s="6"/>
      <c r="M57" s="6"/>
      <c r="N57" s="23"/>
      <c r="O57" s="24"/>
      <c r="P57" s="6"/>
      <c r="Q57" s="24">
        <f>Q25+Q26+Q27</f>
        <v>14286.6</v>
      </c>
      <c r="R57" s="230">
        <f>X36</f>
        <v>2.7699410105155201E-2</v>
      </c>
      <c r="S57" s="9">
        <f>Q57*R57</f>
        <v>395.73039240831002</v>
      </c>
      <c r="T57" s="143"/>
      <c r="U57" s="143"/>
      <c r="V57" s="143"/>
      <c r="W57" s="143"/>
      <c r="X57" s="143"/>
      <c r="Y57" s="143"/>
      <c r="Z57" s="232"/>
      <c r="AA57" s="232"/>
      <c r="AB57" s="55"/>
    </row>
    <row r="58" spans="1:28" s="1" customFormat="1">
      <c r="A58" s="15" t="s">
        <v>23</v>
      </c>
      <c r="B58" s="36"/>
      <c r="C58" s="36" t="s">
        <v>285</v>
      </c>
      <c r="D58" s="6" t="s">
        <v>279</v>
      </c>
      <c r="E58" s="15" t="s">
        <v>286</v>
      </c>
      <c r="F58" s="15"/>
      <c r="G58" s="9"/>
      <c r="H58" s="15"/>
      <c r="I58" s="15"/>
      <c r="J58" s="15"/>
      <c r="K58" s="15"/>
      <c r="L58" s="15"/>
      <c r="M58" s="31">
        <f>O58/N58</f>
        <v>3375.0718957416402</v>
      </c>
      <c r="N58" s="23">
        <v>1.03</v>
      </c>
      <c r="O58" s="31">
        <f>S58</f>
        <v>3476.3240526138902</v>
      </c>
      <c r="P58" s="15"/>
      <c r="Q58" s="15"/>
      <c r="R58" s="15"/>
      <c r="S58" s="37">
        <f>SUM(S54:S57)</f>
        <v>3476.3240526138902</v>
      </c>
      <c r="T58" s="15"/>
      <c r="U58" s="15"/>
      <c r="V58" s="15"/>
      <c r="W58" s="15"/>
      <c r="X58" s="15"/>
      <c r="Y58" s="15"/>
      <c r="Z58" s="55"/>
      <c r="AA58" s="55"/>
      <c r="AB58" s="55"/>
    </row>
    <row r="59" spans="1:28" s="1" customFormat="1">
      <c r="A59" s="15"/>
      <c r="B59" s="36"/>
      <c r="C59" s="36"/>
      <c r="D59" s="6"/>
      <c r="E59" s="15"/>
      <c r="F59" s="15"/>
      <c r="G59" s="9"/>
      <c r="H59" s="15"/>
      <c r="I59" s="15"/>
      <c r="J59" s="15"/>
      <c r="K59" s="15"/>
      <c r="L59" s="15"/>
      <c r="M59" s="31"/>
      <c r="N59" s="23"/>
      <c r="O59" s="31"/>
      <c r="P59" s="15"/>
      <c r="Q59" s="15"/>
      <c r="R59" s="15"/>
      <c r="S59" s="15"/>
      <c r="T59" s="384" t="s">
        <v>287</v>
      </c>
      <c r="U59" s="384"/>
      <c r="V59" s="384"/>
      <c r="W59" s="384"/>
      <c r="X59" s="384"/>
      <c r="Y59" s="384"/>
      <c r="Z59" s="55"/>
      <c r="AA59" s="55"/>
      <c r="AB59" s="55"/>
    </row>
    <row r="60" spans="1:28" s="1" customFormat="1">
      <c r="A60" s="15"/>
      <c r="B60" s="36"/>
      <c r="C60" s="36"/>
      <c r="D60" s="6"/>
      <c r="E60" s="15"/>
      <c r="F60" s="15"/>
      <c r="G60" s="9"/>
      <c r="H60" s="15"/>
      <c r="I60" s="15"/>
      <c r="J60" s="15"/>
      <c r="K60" s="15"/>
      <c r="L60" s="15"/>
      <c r="M60" s="31"/>
      <c r="N60" s="23"/>
      <c r="O60" s="31"/>
      <c r="P60" s="15"/>
      <c r="Q60" s="15"/>
      <c r="R60" s="15"/>
      <c r="S60" s="15"/>
      <c r="T60" s="210" t="s">
        <v>234</v>
      </c>
      <c r="U60" s="211" t="s">
        <v>1</v>
      </c>
      <c r="V60" s="210" t="s">
        <v>235</v>
      </c>
      <c r="W60" s="210" t="s">
        <v>236</v>
      </c>
      <c r="X60" s="212" t="s">
        <v>237</v>
      </c>
      <c r="Y60" s="15" t="s">
        <v>40</v>
      </c>
      <c r="Z60" s="1" t="s">
        <v>288</v>
      </c>
      <c r="AA60" s="55"/>
      <c r="AB60" s="55"/>
    </row>
    <row r="61" spans="1:28" s="1" customFormat="1">
      <c r="A61" s="15"/>
      <c r="B61" s="36"/>
      <c r="C61" s="36"/>
      <c r="D61" s="6"/>
      <c r="E61" s="15"/>
      <c r="F61" s="15"/>
      <c r="G61" s="9"/>
      <c r="H61" s="15"/>
      <c r="I61" s="15"/>
      <c r="J61" s="15"/>
      <c r="K61" s="15"/>
      <c r="L61" s="15"/>
      <c r="M61" s="31"/>
      <c r="N61" s="23"/>
      <c r="O61" s="31"/>
      <c r="P61" s="15"/>
      <c r="Q61" s="15"/>
      <c r="R61" s="15"/>
      <c r="S61" s="15"/>
      <c r="T61" s="15" t="s">
        <v>251</v>
      </c>
      <c r="U61" s="15"/>
      <c r="V61" s="15"/>
      <c r="W61" s="15">
        <v>193.06</v>
      </c>
      <c r="X61" s="15">
        <f>W61/W64</f>
        <v>0.201104166666667</v>
      </c>
      <c r="Y61" s="37">
        <f>X61*W65</f>
        <v>583.97834541666805</v>
      </c>
      <c r="Z61" s="55"/>
      <c r="AA61" s="55"/>
      <c r="AB61" s="55"/>
    </row>
    <row r="62" spans="1:28" s="1" customFormat="1">
      <c r="A62" s="6"/>
      <c r="B62" s="15"/>
      <c r="C62" s="15"/>
      <c r="D62" s="6"/>
      <c r="E62" s="15"/>
      <c r="F62" s="6"/>
      <c r="G62" s="9"/>
      <c r="H62" s="6"/>
      <c r="I62" s="6"/>
      <c r="J62" s="6"/>
      <c r="K62" s="6"/>
      <c r="L62" s="6"/>
      <c r="M62" s="6"/>
      <c r="N62" s="23"/>
      <c r="O62" s="24"/>
      <c r="P62" s="6"/>
      <c r="Q62" s="24"/>
      <c r="R62" s="6"/>
      <c r="S62" s="9"/>
      <c r="T62" s="143" t="s">
        <v>118</v>
      </c>
      <c r="U62" s="143"/>
      <c r="V62" s="143"/>
      <c r="W62" s="143">
        <v>215.3</v>
      </c>
      <c r="X62" s="143">
        <f>W62/W64</f>
        <v>0.224270833333333</v>
      </c>
      <c r="Y62" s="233">
        <f>X62*W65</f>
        <v>651.25110208333194</v>
      </c>
      <c r="Z62" s="232"/>
      <c r="AA62" s="232"/>
      <c r="AB62" s="55"/>
    </row>
    <row r="63" spans="1:28" s="1" customFormat="1">
      <c r="A63" s="6" t="s">
        <v>289</v>
      </c>
      <c r="B63" s="15">
        <v>327</v>
      </c>
      <c r="C63" s="15" t="s">
        <v>93</v>
      </c>
      <c r="D63" s="6" t="s">
        <v>290</v>
      </c>
      <c r="E63" s="15"/>
      <c r="F63" s="6"/>
      <c r="G63" s="9"/>
      <c r="H63" s="6"/>
      <c r="I63" s="6">
        <v>46057</v>
      </c>
      <c r="J63" s="6">
        <v>48032</v>
      </c>
      <c r="K63" s="6">
        <f>J63-I63</f>
        <v>1975</v>
      </c>
      <c r="L63" s="6">
        <v>1</v>
      </c>
      <c r="M63" s="6">
        <f>L63*K63</f>
        <v>1975</v>
      </c>
      <c r="N63" s="23">
        <v>1.03</v>
      </c>
      <c r="O63" s="24">
        <f>N63*M63</f>
        <v>2034.25</v>
      </c>
      <c r="P63" s="6"/>
      <c r="Q63" s="24">
        <f>H63+O63+P63</f>
        <v>2034.25</v>
      </c>
      <c r="R63" s="6">
        <v>1</v>
      </c>
      <c r="S63" s="9">
        <f>Q63*R63</f>
        <v>2034.25</v>
      </c>
      <c r="T63" s="143"/>
      <c r="U63" s="143"/>
      <c r="V63" s="143"/>
      <c r="W63" s="143"/>
      <c r="X63" s="143"/>
      <c r="Y63" s="143"/>
      <c r="Z63" s="232"/>
      <c r="AA63" s="232"/>
      <c r="AB63" s="55"/>
    </row>
    <row r="64" spans="1:28" s="1" customFormat="1">
      <c r="A64" s="6" t="s">
        <v>291</v>
      </c>
      <c r="B64" s="15"/>
      <c r="C64" s="15" t="s">
        <v>93</v>
      </c>
      <c r="D64" s="6" t="s">
        <v>290</v>
      </c>
      <c r="E64" s="15" t="s">
        <v>270</v>
      </c>
      <c r="F64" s="6"/>
      <c r="G64" s="9"/>
      <c r="H64" s="6"/>
      <c r="I64" s="6"/>
      <c r="J64" s="6"/>
      <c r="K64" s="6"/>
      <c r="L64" s="6"/>
      <c r="M64" s="6"/>
      <c r="N64" s="23"/>
      <c r="O64" s="24"/>
      <c r="P64" s="6"/>
      <c r="Q64" s="24">
        <f>Q29+Q30+Q31+Q34</f>
        <v>14484.67</v>
      </c>
      <c r="R64" s="6">
        <f>X24</f>
        <v>6.4369282514461307E-2</v>
      </c>
      <c r="S64" s="9">
        <f>Q64*R64</f>
        <v>932.36781535874195</v>
      </c>
      <c r="T64" s="231" t="s">
        <v>281</v>
      </c>
      <c r="U64" s="6"/>
      <c r="V64" s="6"/>
      <c r="W64" s="137">
        <v>960</v>
      </c>
      <c r="X64" s="143"/>
      <c r="Y64" s="143"/>
      <c r="Z64" s="232"/>
      <c r="AA64" s="232"/>
      <c r="AB64" s="55"/>
    </row>
    <row r="65" spans="1:28" s="1" customFormat="1">
      <c r="A65" s="15" t="s">
        <v>23</v>
      </c>
      <c r="B65" s="15"/>
      <c r="C65" s="15"/>
      <c r="D65" s="15"/>
      <c r="E65" s="15"/>
      <c r="F65" s="15"/>
      <c r="G65" s="9"/>
      <c r="H65" s="15"/>
      <c r="I65" s="15"/>
      <c r="J65" s="15"/>
      <c r="K65" s="15"/>
      <c r="L65" s="15"/>
      <c r="M65" s="31">
        <f>O65/N65</f>
        <v>2880.21147122208</v>
      </c>
      <c r="N65" s="23">
        <v>1.03</v>
      </c>
      <c r="O65" s="31">
        <f>S65</f>
        <v>2966.6178153587398</v>
      </c>
      <c r="P65" s="15"/>
      <c r="Q65" s="15"/>
      <c r="R65" s="15"/>
      <c r="S65" s="15">
        <f>SUM(S63:S64)</f>
        <v>2966.6178153587398</v>
      </c>
      <c r="T65" s="228" t="s">
        <v>292</v>
      </c>
      <c r="U65" s="6"/>
      <c r="V65" s="6"/>
      <c r="W65" s="137">
        <f>S22+H21</f>
        <v>2903.86</v>
      </c>
      <c r="X65" s="15"/>
      <c r="Y65" s="15"/>
      <c r="Z65" s="55"/>
      <c r="AA65" s="55"/>
      <c r="AB65" s="55"/>
    </row>
    <row r="66" spans="1:28" s="1" customFormat="1">
      <c r="A66" s="15"/>
      <c r="B66" s="15"/>
      <c r="C66" s="15"/>
      <c r="D66" s="15"/>
      <c r="E66" s="15"/>
      <c r="F66" s="15"/>
      <c r="G66" s="9"/>
      <c r="H66" s="15"/>
      <c r="I66" s="15"/>
      <c r="J66" s="15"/>
      <c r="K66" s="15"/>
      <c r="L66" s="15"/>
      <c r="M66" s="31"/>
      <c r="N66" s="23"/>
      <c r="O66" s="31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55"/>
      <c r="AA66" s="55"/>
      <c r="AB66" s="55"/>
    </row>
    <row r="67" spans="1:28" s="1" customFormat="1">
      <c r="A67" s="6" t="s">
        <v>293</v>
      </c>
      <c r="B67" s="15"/>
      <c r="C67" s="15" t="s">
        <v>242</v>
      </c>
      <c r="D67" s="6" t="s">
        <v>294</v>
      </c>
      <c r="E67" s="15" t="s">
        <v>270</v>
      </c>
      <c r="F67" s="6"/>
      <c r="G67" s="9"/>
      <c r="H67" s="6"/>
      <c r="I67" s="6"/>
      <c r="J67" s="6"/>
      <c r="K67" s="6"/>
      <c r="L67" s="6"/>
      <c r="M67" s="6"/>
      <c r="N67" s="23"/>
      <c r="O67" s="24"/>
      <c r="P67" s="6"/>
      <c r="Q67" s="24">
        <f>Q29+Q30+Q31+Q34</f>
        <v>14484.67</v>
      </c>
      <c r="R67" s="6">
        <v>0.08</v>
      </c>
      <c r="S67" s="9">
        <f>Q67*R67</f>
        <v>1158.7736</v>
      </c>
      <c r="T67" s="232"/>
      <c r="U67" s="232"/>
      <c r="V67" s="232"/>
      <c r="W67" s="232"/>
      <c r="X67" s="232"/>
      <c r="Y67" s="232"/>
      <c r="Z67" s="232"/>
      <c r="AA67" s="232"/>
      <c r="AB67" s="55"/>
    </row>
    <row r="68" spans="1:28" s="1" customFormat="1">
      <c r="A68" s="15" t="s">
        <v>23</v>
      </c>
      <c r="B68" s="15"/>
      <c r="C68" s="15" t="s">
        <v>242</v>
      </c>
      <c r="D68" s="6" t="s">
        <v>294</v>
      </c>
      <c r="E68" s="15"/>
      <c r="F68" s="15"/>
      <c r="G68" s="9"/>
      <c r="H68" s="15"/>
      <c r="I68" s="15"/>
      <c r="J68" s="15"/>
      <c r="K68" s="15"/>
      <c r="L68" s="15"/>
      <c r="M68" s="31">
        <f>O68/N68</f>
        <v>1125.0229126213601</v>
      </c>
      <c r="N68" s="23">
        <v>1.03</v>
      </c>
      <c r="O68" s="31">
        <f>S68</f>
        <v>1158.7736</v>
      </c>
      <c r="P68" s="15"/>
      <c r="Q68" s="15"/>
      <c r="R68" s="15"/>
      <c r="S68" s="15">
        <f>SUM(S67:S67)</f>
        <v>1158.7736</v>
      </c>
      <c r="T68" s="55"/>
      <c r="U68" s="55"/>
      <c r="V68" s="55"/>
      <c r="W68" s="55"/>
      <c r="X68" s="55"/>
      <c r="Y68" s="55"/>
      <c r="Z68" s="55"/>
      <c r="AA68" s="55"/>
      <c r="AB68" s="55"/>
    </row>
    <row r="69" spans="1:28" s="1" customFormat="1">
      <c r="A69" s="15"/>
      <c r="B69" s="15"/>
      <c r="C69" s="15"/>
      <c r="D69" s="15"/>
      <c r="E69" s="15"/>
      <c r="F69" s="15"/>
      <c r="G69" s="9"/>
      <c r="H69" s="15"/>
      <c r="I69" s="15"/>
      <c r="J69" s="15"/>
      <c r="K69" s="15"/>
      <c r="L69" s="15"/>
      <c r="M69" s="31"/>
      <c r="N69" s="23"/>
      <c r="O69" s="31"/>
      <c r="P69" s="15"/>
      <c r="Q69" s="15"/>
      <c r="R69" s="15"/>
      <c r="S69" s="15"/>
      <c r="T69" s="55"/>
      <c r="U69" s="55"/>
      <c r="V69" s="55"/>
      <c r="W69" s="55"/>
      <c r="X69" s="55"/>
      <c r="Y69" s="55"/>
      <c r="Z69" s="55"/>
      <c r="AA69" s="55"/>
      <c r="AB69" s="55"/>
    </row>
    <row r="70" spans="1:28" s="196" customFormat="1">
      <c r="A70" s="16" t="s">
        <v>295</v>
      </c>
      <c r="B70" s="37"/>
      <c r="C70" s="37" t="s">
        <v>256</v>
      </c>
      <c r="D70" s="6" t="s">
        <v>279</v>
      </c>
      <c r="E70" s="15" t="s">
        <v>270</v>
      </c>
      <c r="F70" s="16"/>
      <c r="G70" s="9"/>
      <c r="H70" s="16"/>
      <c r="I70" s="16"/>
      <c r="J70" s="16"/>
      <c r="K70" s="16"/>
      <c r="L70" s="16"/>
      <c r="M70" s="16"/>
      <c r="N70" s="238"/>
      <c r="O70" s="239"/>
      <c r="P70" s="16"/>
      <c r="Q70" s="239">
        <f>Q29+Q30+Q31+Q34</f>
        <v>14484.67</v>
      </c>
      <c r="R70" s="16">
        <v>0.06</v>
      </c>
      <c r="S70" s="16">
        <f>Q70*R70</f>
        <v>869.08019999999999</v>
      </c>
      <c r="T70" s="242"/>
      <c r="U70" s="242"/>
      <c r="V70" s="242"/>
      <c r="W70" s="242"/>
      <c r="X70" s="242"/>
      <c r="Y70" s="242"/>
      <c r="Z70" s="242"/>
      <c r="AA70" s="242"/>
      <c r="AB70" s="243"/>
    </row>
    <row r="71" spans="1:28" s="196" customFormat="1">
      <c r="A71" s="37" t="s">
        <v>23</v>
      </c>
      <c r="B71" s="37"/>
      <c r="C71" s="37" t="s">
        <v>256</v>
      </c>
      <c r="D71" s="6" t="s">
        <v>279</v>
      </c>
      <c r="E71" s="15"/>
      <c r="F71" s="37"/>
      <c r="G71" s="9"/>
      <c r="H71" s="37"/>
      <c r="I71" s="37"/>
      <c r="J71" s="37"/>
      <c r="K71" s="37"/>
      <c r="L71" s="37"/>
      <c r="M71" s="37">
        <f>O71/N71</f>
        <v>843.76718446601899</v>
      </c>
      <c r="N71" s="238">
        <v>1.03</v>
      </c>
      <c r="O71" s="37">
        <f>S71</f>
        <v>869.08019999999999</v>
      </c>
      <c r="P71" s="37"/>
      <c r="Q71" s="37"/>
      <c r="R71" s="37"/>
      <c r="S71" s="37">
        <f>SUM(S70:S70)</f>
        <v>869.08019999999999</v>
      </c>
      <c r="T71" s="243"/>
      <c r="U71" s="243"/>
      <c r="V71" s="243"/>
      <c r="W71" s="243"/>
      <c r="X71" s="243"/>
      <c r="Y71" s="243"/>
      <c r="Z71" s="243"/>
      <c r="AA71" s="243"/>
      <c r="AB71" s="243"/>
    </row>
    <row r="72" spans="1:28" s="1" customFormat="1">
      <c r="A72" s="6"/>
      <c r="B72" s="15"/>
      <c r="C72" s="15"/>
      <c r="D72" s="6"/>
      <c r="E72" s="6"/>
      <c r="F72" s="6"/>
      <c r="G72" s="9"/>
      <c r="H72" s="6"/>
      <c r="I72" s="6"/>
      <c r="J72" s="6"/>
      <c r="K72" s="6"/>
      <c r="L72" s="6"/>
      <c r="M72" s="6"/>
      <c r="N72" s="23"/>
      <c r="O72" s="24"/>
      <c r="P72" s="6"/>
      <c r="Q72" s="24"/>
      <c r="R72" s="6"/>
      <c r="S72" s="9"/>
      <c r="T72" s="232"/>
      <c r="U72" s="232"/>
      <c r="V72" s="232"/>
      <c r="W72" s="232"/>
      <c r="X72" s="232"/>
      <c r="Y72" s="232"/>
      <c r="Z72" s="232"/>
      <c r="AA72" s="232"/>
      <c r="AB72" s="55"/>
    </row>
    <row r="73" spans="1:28" s="1" customFormat="1">
      <c r="A73" s="74" t="s">
        <v>1</v>
      </c>
      <c r="B73" s="74"/>
      <c r="C73" s="74" t="s">
        <v>68</v>
      </c>
      <c r="D73" s="74" t="s">
        <v>30</v>
      </c>
      <c r="E73" s="74" t="s">
        <v>31</v>
      </c>
      <c r="F73" s="74" t="s">
        <v>6</v>
      </c>
      <c r="G73" s="234" t="s">
        <v>32</v>
      </c>
      <c r="H73" s="74" t="s">
        <v>33</v>
      </c>
      <c r="I73" s="74" t="s">
        <v>2</v>
      </c>
      <c r="J73" s="74" t="s">
        <v>3</v>
      </c>
      <c r="K73" s="74" t="s">
        <v>4</v>
      </c>
      <c r="L73" s="74" t="s">
        <v>5</v>
      </c>
      <c r="M73" s="74" t="s">
        <v>6</v>
      </c>
      <c r="N73" s="240" t="s">
        <v>7</v>
      </c>
      <c r="O73" s="241" t="s">
        <v>8</v>
      </c>
      <c r="P73" s="74" t="s">
        <v>38</v>
      </c>
      <c r="Q73" s="241" t="s">
        <v>23</v>
      </c>
      <c r="R73" s="74" t="s">
        <v>39</v>
      </c>
      <c r="S73" s="234" t="s">
        <v>40</v>
      </c>
      <c r="T73" s="55"/>
      <c r="U73" s="55"/>
      <c r="V73" s="55"/>
      <c r="W73" s="55"/>
      <c r="X73" s="55"/>
      <c r="Y73" s="55"/>
      <c r="Z73" s="55"/>
      <c r="AA73" s="55"/>
      <c r="AB73" s="55"/>
    </row>
    <row r="74" spans="1:28" s="1" customFormat="1">
      <c r="A74" s="74" t="s">
        <v>296</v>
      </c>
      <c r="B74" s="75"/>
      <c r="C74" s="75" t="s">
        <v>140</v>
      </c>
      <c r="D74" s="74"/>
      <c r="E74" s="74"/>
      <c r="F74" s="74"/>
      <c r="G74" s="235"/>
      <c r="H74" s="74"/>
      <c r="I74" s="74">
        <v>3621</v>
      </c>
      <c r="J74" s="74">
        <v>3849</v>
      </c>
      <c r="K74" s="74">
        <f t="shared" ref="K74:K80" si="5">J74-I74</f>
        <v>228</v>
      </c>
      <c r="L74" s="74">
        <v>20</v>
      </c>
      <c r="M74" s="74">
        <f t="shared" ref="M74:M80" si="6">L74*K74</f>
        <v>4560</v>
      </c>
      <c r="N74" s="240">
        <v>1.03</v>
      </c>
      <c r="O74" s="241">
        <f t="shared" ref="O74:O80" si="7">N74*M74</f>
        <v>4696.8</v>
      </c>
      <c r="P74" s="74"/>
      <c r="Q74" s="241">
        <f t="shared" ref="Q74:Q81" si="8">H74+O74+P74</f>
        <v>4696.8</v>
      </c>
      <c r="R74" s="74">
        <v>1</v>
      </c>
      <c r="S74" s="234">
        <f t="shared" ref="S74:S82" si="9">Q74*R74</f>
        <v>4696.8</v>
      </c>
      <c r="T74" s="55"/>
      <c r="U74" s="55"/>
      <c r="V74" s="55"/>
      <c r="W74" s="55"/>
      <c r="X74" s="55"/>
      <c r="Y74" s="55"/>
      <c r="Z74" s="55"/>
      <c r="AA74" s="55"/>
      <c r="AB74" s="55"/>
    </row>
    <row r="75" spans="1:28" s="1" customFormat="1">
      <c r="A75" s="74" t="s">
        <v>297</v>
      </c>
      <c r="B75" s="75"/>
      <c r="C75" s="75" t="s">
        <v>298</v>
      </c>
      <c r="D75" s="74"/>
      <c r="E75" s="74"/>
      <c r="F75" s="74"/>
      <c r="G75" s="235"/>
      <c r="H75" s="74"/>
      <c r="I75" s="74">
        <v>679</v>
      </c>
      <c r="J75" s="74">
        <v>708</v>
      </c>
      <c r="K75" s="74">
        <f t="shared" si="5"/>
        <v>29</v>
      </c>
      <c r="L75" s="74">
        <v>20</v>
      </c>
      <c r="M75" s="74">
        <f t="shared" si="6"/>
        <v>580</v>
      </c>
      <c r="N75" s="240">
        <v>1.03</v>
      </c>
      <c r="O75" s="241">
        <f t="shared" si="7"/>
        <v>597.4</v>
      </c>
      <c r="P75" s="74"/>
      <c r="Q75" s="241">
        <f t="shared" si="8"/>
        <v>597.4</v>
      </c>
      <c r="R75" s="74">
        <v>1</v>
      </c>
      <c r="S75" s="234">
        <f t="shared" si="9"/>
        <v>597.4</v>
      </c>
      <c r="T75" s="55"/>
      <c r="U75" s="55"/>
      <c r="V75" s="55"/>
      <c r="W75" s="55"/>
      <c r="X75" s="55"/>
      <c r="Y75" s="55"/>
      <c r="Z75" s="55"/>
      <c r="AA75" s="55"/>
      <c r="AB75" s="55"/>
    </row>
    <row r="76" spans="1:28" s="1" customFormat="1">
      <c r="A76" s="74" t="s">
        <v>299</v>
      </c>
      <c r="B76" s="75"/>
      <c r="C76" s="75" t="s">
        <v>300</v>
      </c>
      <c r="D76" s="74"/>
      <c r="E76" s="74"/>
      <c r="F76" s="74"/>
      <c r="G76" s="235"/>
      <c r="H76" s="74"/>
      <c r="I76" s="74">
        <v>586</v>
      </c>
      <c r="J76" s="74">
        <v>596</v>
      </c>
      <c r="K76" s="74">
        <f t="shared" si="5"/>
        <v>10</v>
      </c>
      <c r="L76" s="74">
        <v>40</v>
      </c>
      <c r="M76" s="74">
        <f t="shared" si="6"/>
        <v>400</v>
      </c>
      <c r="N76" s="240">
        <v>1.03</v>
      </c>
      <c r="O76" s="241">
        <f t="shared" si="7"/>
        <v>412</v>
      </c>
      <c r="P76" s="74"/>
      <c r="Q76" s="241">
        <f t="shared" si="8"/>
        <v>412</v>
      </c>
      <c r="R76" s="74">
        <v>1</v>
      </c>
      <c r="S76" s="234">
        <f t="shared" si="9"/>
        <v>412</v>
      </c>
      <c r="T76" s="55"/>
      <c r="U76" s="55"/>
      <c r="V76" s="55"/>
      <c r="W76" s="55"/>
      <c r="X76" s="55"/>
      <c r="Y76" s="55"/>
      <c r="Z76" s="55"/>
      <c r="AA76" s="55"/>
      <c r="AB76" s="55"/>
    </row>
    <row r="77" spans="1:28" s="1" customFormat="1">
      <c r="A77" s="74" t="s">
        <v>301</v>
      </c>
      <c r="B77" s="75"/>
      <c r="C77" s="75" t="s">
        <v>302</v>
      </c>
      <c r="D77" s="74"/>
      <c r="E77" s="74"/>
      <c r="F77" s="74"/>
      <c r="G77" s="235"/>
      <c r="H77" s="74"/>
      <c r="I77" s="74">
        <v>4362</v>
      </c>
      <c r="J77" s="74">
        <v>5458</v>
      </c>
      <c r="K77" s="74">
        <f t="shared" si="5"/>
        <v>1096</v>
      </c>
      <c r="L77" s="74">
        <v>80</v>
      </c>
      <c r="M77" s="74">
        <f t="shared" si="6"/>
        <v>87680</v>
      </c>
      <c r="N77" s="240">
        <v>1.03</v>
      </c>
      <c r="O77" s="241">
        <f t="shared" si="7"/>
        <v>90310.399999999994</v>
      </c>
      <c r="P77" s="74"/>
      <c r="Q77" s="241">
        <f t="shared" si="8"/>
        <v>90310.399999999994</v>
      </c>
      <c r="R77" s="74">
        <v>1</v>
      </c>
      <c r="S77" s="234">
        <f t="shared" si="9"/>
        <v>90310.399999999994</v>
      </c>
      <c r="T77" s="55"/>
      <c r="U77" s="55"/>
      <c r="V77" s="55"/>
      <c r="W77" s="55"/>
      <c r="X77" s="55"/>
      <c r="Y77" s="55"/>
      <c r="Z77" s="55"/>
      <c r="AA77" s="55"/>
      <c r="AB77" s="55"/>
    </row>
    <row r="78" spans="1:28" s="1" customFormat="1">
      <c r="A78" s="74" t="s">
        <v>303</v>
      </c>
      <c r="B78" s="75"/>
      <c r="C78" s="75" t="s">
        <v>304</v>
      </c>
      <c r="D78" s="74"/>
      <c r="E78" s="74"/>
      <c r="F78" s="74"/>
      <c r="G78" s="235"/>
      <c r="H78" s="74"/>
      <c r="I78" s="74">
        <v>5763</v>
      </c>
      <c r="J78" s="74">
        <v>6104</v>
      </c>
      <c r="K78" s="74">
        <f t="shared" si="5"/>
        <v>341</v>
      </c>
      <c r="L78" s="74">
        <v>80</v>
      </c>
      <c r="M78" s="74">
        <f t="shared" si="6"/>
        <v>27280</v>
      </c>
      <c r="N78" s="240">
        <v>1.03</v>
      </c>
      <c r="O78" s="241">
        <f t="shared" si="7"/>
        <v>28098.400000000001</v>
      </c>
      <c r="P78" s="74"/>
      <c r="Q78" s="241">
        <f t="shared" si="8"/>
        <v>28098.400000000001</v>
      </c>
      <c r="R78" s="74">
        <v>1</v>
      </c>
      <c r="S78" s="234">
        <f t="shared" si="9"/>
        <v>28098.400000000001</v>
      </c>
      <c r="T78" s="55"/>
      <c r="U78" s="55"/>
      <c r="V78" s="55"/>
      <c r="W78" s="55"/>
      <c r="X78" s="55"/>
      <c r="Y78" s="55"/>
      <c r="Z78" s="55"/>
      <c r="AA78" s="55"/>
      <c r="AB78" s="55"/>
    </row>
    <row r="79" spans="1:28" s="1" customFormat="1">
      <c r="A79" s="74" t="s">
        <v>305</v>
      </c>
      <c r="B79" s="75"/>
      <c r="C79" s="75" t="s">
        <v>306</v>
      </c>
      <c r="D79" s="74"/>
      <c r="E79" s="74"/>
      <c r="F79" s="74"/>
      <c r="G79" s="235"/>
      <c r="H79" s="74"/>
      <c r="I79" s="74">
        <v>38102</v>
      </c>
      <c r="J79" s="74">
        <v>39607</v>
      </c>
      <c r="K79" s="74">
        <f t="shared" si="5"/>
        <v>1505</v>
      </c>
      <c r="L79" s="74">
        <v>50</v>
      </c>
      <c r="M79" s="74">
        <f t="shared" si="6"/>
        <v>75250</v>
      </c>
      <c r="N79" s="240">
        <v>1.03</v>
      </c>
      <c r="O79" s="241">
        <f t="shared" si="7"/>
        <v>77507.5</v>
      </c>
      <c r="P79" s="74"/>
      <c r="Q79" s="241">
        <f t="shared" si="8"/>
        <v>77507.5</v>
      </c>
      <c r="R79" s="74">
        <v>1</v>
      </c>
      <c r="S79" s="234">
        <f t="shared" si="9"/>
        <v>77507.5</v>
      </c>
      <c r="T79" s="55"/>
      <c r="U79" s="55"/>
      <c r="V79" s="55"/>
      <c r="W79" s="55"/>
      <c r="X79" s="55"/>
      <c r="Y79" s="55"/>
      <c r="Z79" s="55"/>
      <c r="AA79" s="55"/>
      <c r="AB79" s="55"/>
    </row>
    <row r="80" spans="1:28" s="1" customFormat="1">
      <c r="A80" s="74" t="s">
        <v>307</v>
      </c>
      <c r="B80" s="75"/>
      <c r="C80" s="75" t="s">
        <v>306</v>
      </c>
      <c r="D80" s="74"/>
      <c r="E80" s="74"/>
      <c r="F80" s="74"/>
      <c r="G80" s="235"/>
      <c r="H80" s="74"/>
      <c r="I80" s="74">
        <v>130239</v>
      </c>
      <c r="J80" s="74">
        <v>134904</v>
      </c>
      <c r="K80" s="74">
        <f t="shared" si="5"/>
        <v>4665</v>
      </c>
      <c r="L80" s="74">
        <v>1</v>
      </c>
      <c r="M80" s="74">
        <f t="shared" si="6"/>
        <v>4665</v>
      </c>
      <c r="N80" s="240">
        <v>1.03</v>
      </c>
      <c r="O80" s="241">
        <f t="shared" si="7"/>
        <v>4804.95</v>
      </c>
      <c r="P80" s="74"/>
      <c r="Q80" s="241">
        <f t="shared" si="8"/>
        <v>4804.95</v>
      </c>
      <c r="R80" s="74">
        <v>1</v>
      </c>
      <c r="S80" s="234">
        <f t="shared" si="9"/>
        <v>4804.95</v>
      </c>
      <c r="T80" s="55"/>
      <c r="U80" s="55"/>
      <c r="V80" s="55"/>
      <c r="W80" s="55"/>
      <c r="X80" s="55"/>
      <c r="Y80" s="55"/>
      <c r="Z80" s="55"/>
      <c r="AA80" s="55"/>
      <c r="AB80" s="55"/>
    </row>
    <row r="81" spans="1:362" s="1" customFormat="1">
      <c r="A81" s="74" t="s">
        <v>308</v>
      </c>
      <c r="B81" s="75"/>
      <c r="C81" s="75" t="s">
        <v>306</v>
      </c>
      <c r="D81" s="6">
        <v>2151</v>
      </c>
      <c r="E81" s="6">
        <v>2151</v>
      </c>
      <c r="F81" s="74">
        <f>SUM(E81-D81)</f>
        <v>0</v>
      </c>
      <c r="G81" s="234">
        <v>9.5</v>
      </c>
      <c r="H81" s="74">
        <f>F81*G81</f>
        <v>0</v>
      </c>
      <c r="I81" s="74"/>
      <c r="J81" s="74"/>
      <c r="K81" s="74"/>
      <c r="L81" s="74"/>
      <c r="M81" s="74"/>
      <c r="N81" s="240"/>
      <c r="O81" s="241"/>
      <c r="P81" s="74"/>
      <c r="Q81" s="241">
        <f t="shared" si="8"/>
        <v>0</v>
      </c>
      <c r="R81" s="74">
        <v>1</v>
      </c>
      <c r="S81" s="234">
        <f t="shared" si="9"/>
        <v>0</v>
      </c>
      <c r="T81" s="55"/>
      <c r="U81" s="55"/>
      <c r="V81" s="55"/>
      <c r="W81" s="55"/>
      <c r="X81" s="55"/>
      <c r="Y81" s="55"/>
      <c r="Z81" s="55"/>
      <c r="AA81" s="55"/>
      <c r="AB81" s="55"/>
    </row>
    <row r="82" spans="1:362" s="1" customFormat="1">
      <c r="A82" s="74" t="s">
        <v>23</v>
      </c>
      <c r="B82" s="236"/>
      <c r="C82" s="236"/>
      <c r="D82" s="74"/>
      <c r="E82" s="74"/>
      <c r="F82" s="74"/>
      <c r="G82" s="235"/>
      <c r="H82" s="74"/>
      <c r="I82" s="74"/>
      <c r="J82" s="74"/>
      <c r="K82" s="74"/>
      <c r="L82" s="74"/>
      <c r="M82" s="74">
        <f>SUM(M74:M81)</f>
        <v>200415</v>
      </c>
      <c r="N82" s="240">
        <v>1.03</v>
      </c>
      <c r="O82" s="241">
        <f>M82*N82</f>
        <v>206427.45</v>
      </c>
      <c r="P82" s="74"/>
      <c r="Q82" s="241">
        <f>H81+O82+H82</f>
        <v>206427.45</v>
      </c>
      <c r="R82" s="74">
        <v>1</v>
      </c>
      <c r="S82" s="234">
        <f t="shared" si="9"/>
        <v>206427.45</v>
      </c>
      <c r="T82" s="55"/>
      <c r="U82" s="55"/>
      <c r="V82" s="55"/>
      <c r="W82" s="55"/>
      <c r="X82" s="55"/>
      <c r="Y82" s="55"/>
      <c r="Z82" s="55"/>
      <c r="AA82" s="55"/>
      <c r="AB82" s="55"/>
    </row>
    <row r="83" spans="1:362" s="1" customFormat="1" ht="38.25" customHeight="1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</row>
    <row r="84" spans="1:362">
      <c r="A84" s="237"/>
      <c r="B84" s="237"/>
      <c r="C84" s="237"/>
      <c r="D84" s="237"/>
      <c r="E84" s="237"/>
      <c r="F84" s="237"/>
      <c r="G84" s="237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237"/>
      <c r="AA84" s="237"/>
      <c r="AB84" s="237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  <c r="KF84" s="2"/>
      <c r="KG84" s="2"/>
      <c r="KH84" s="2"/>
      <c r="KI84" s="2"/>
      <c r="KJ84" s="2"/>
      <c r="KK84" s="2"/>
      <c r="KL84" s="2"/>
      <c r="KM84" s="2"/>
      <c r="KN84" s="2"/>
      <c r="KO84" s="2"/>
      <c r="KP84" s="2"/>
      <c r="KQ84" s="2"/>
      <c r="KR84" s="2"/>
      <c r="KS84" s="2"/>
      <c r="KT84" s="2"/>
      <c r="KU84" s="2"/>
      <c r="KV84" s="2"/>
      <c r="KW84" s="2"/>
      <c r="KX84" s="2"/>
      <c r="KY84" s="2"/>
      <c r="KZ84" s="2"/>
      <c r="LA84" s="2"/>
      <c r="LB84" s="2"/>
      <c r="LC84" s="2"/>
      <c r="LD84" s="2"/>
      <c r="LE84" s="2"/>
      <c r="LF84" s="2"/>
      <c r="LG84" s="2"/>
      <c r="LH84" s="2"/>
      <c r="LI84" s="2"/>
      <c r="LJ84" s="2"/>
      <c r="LK84" s="2"/>
      <c r="LL84" s="2"/>
      <c r="LM84" s="2"/>
      <c r="LN84" s="2"/>
      <c r="LO84" s="2"/>
      <c r="LP84" s="2"/>
      <c r="LQ84" s="2"/>
      <c r="LR84" s="2"/>
      <c r="LS84" s="2"/>
      <c r="LT84" s="2"/>
      <c r="LU84" s="2"/>
      <c r="LV84" s="2"/>
      <c r="LW84" s="2"/>
      <c r="LX84" s="2"/>
      <c r="LY84" s="2"/>
      <c r="LZ84" s="2"/>
      <c r="MA84" s="2"/>
      <c r="MB84" s="2"/>
      <c r="MC84" s="2"/>
      <c r="MD84" s="2"/>
      <c r="ME84" s="2"/>
      <c r="MF84" s="2"/>
      <c r="MG84" s="2"/>
      <c r="MH84" s="2"/>
      <c r="MI84" s="2"/>
      <c r="MJ84" s="2"/>
      <c r="MK84" s="2"/>
      <c r="ML84" s="2"/>
      <c r="MM84" s="2"/>
      <c r="MN84" s="2"/>
      <c r="MO84" s="2"/>
      <c r="MP84" s="2"/>
      <c r="MQ84" s="2"/>
      <c r="MR84" s="2"/>
      <c r="MS84" s="2"/>
      <c r="MT84" s="2"/>
      <c r="MU84" s="2"/>
      <c r="MV84" s="2"/>
      <c r="MW84" s="2"/>
      <c r="MX84" s="2"/>
    </row>
    <row r="85" spans="1:362" ht="28.5">
      <c r="A85" s="15" t="s">
        <v>1</v>
      </c>
      <c r="B85" s="14"/>
      <c r="C85" s="14" t="s">
        <v>309</v>
      </c>
      <c r="D85" s="15" t="s">
        <v>30</v>
      </c>
      <c r="E85" s="15" t="s">
        <v>31</v>
      </c>
      <c r="F85" s="15" t="s">
        <v>6</v>
      </c>
      <c r="G85" s="35" t="s">
        <v>32</v>
      </c>
      <c r="H85" s="15" t="s">
        <v>33</v>
      </c>
      <c r="I85" s="15" t="s">
        <v>2</v>
      </c>
      <c r="J85" s="15" t="s">
        <v>3</v>
      </c>
      <c r="K85" s="15" t="s">
        <v>4</v>
      </c>
      <c r="L85" s="15" t="s">
        <v>5</v>
      </c>
      <c r="M85" s="15" t="s">
        <v>6</v>
      </c>
      <c r="N85" s="15" t="s">
        <v>7</v>
      </c>
      <c r="O85" s="40" t="s">
        <v>8</v>
      </c>
      <c r="P85" s="15" t="s">
        <v>38</v>
      </c>
      <c r="Q85" s="40" t="s">
        <v>23</v>
      </c>
      <c r="R85" s="15" t="s">
        <v>39</v>
      </c>
      <c r="S85" s="35" t="s">
        <v>40</v>
      </c>
      <c r="T85" s="55"/>
      <c r="U85" s="55"/>
      <c r="V85" s="55"/>
      <c r="W85" s="55"/>
      <c r="X85" s="55"/>
      <c r="Y85" s="55"/>
      <c r="Z85" s="237"/>
      <c r="AA85" s="237"/>
      <c r="AB85" s="237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  <c r="KF85" s="2"/>
      <c r="KG85" s="2"/>
      <c r="KH85" s="2"/>
      <c r="KI85" s="2"/>
      <c r="KJ85" s="2"/>
      <c r="KK85" s="2"/>
      <c r="KL85" s="2"/>
      <c r="KM85" s="2"/>
      <c r="KN85" s="2"/>
      <c r="KO85" s="2"/>
      <c r="KP85" s="2"/>
      <c r="KQ85" s="2"/>
      <c r="KR85" s="2"/>
      <c r="KS85" s="2"/>
      <c r="KT85" s="2"/>
      <c r="KU85" s="2"/>
      <c r="KV85" s="2"/>
      <c r="KW85" s="2"/>
      <c r="KX85" s="2"/>
      <c r="KY85" s="2"/>
      <c r="KZ85" s="2"/>
      <c r="LA85" s="2"/>
      <c r="LB85" s="2"/>
      <c r="LC85" s="2"/>
      <c r="LD85" s="2"/>
      <c r="LE85" s="2"/>
      <c r="LF85" s="2"/>
      <c r="LG85" s="2"/>
      <c r="LH85" s="2"/>
      <c r="LI85" s="2"/>
      <c r="LJ85" s="2"/>
      <c r="LK85" s="2"/>
      <c r="LL85" s="2"/>
      <c r="LM85" s="2"/>
      <c r="LN85" s="2"/>
      <c r="LO85" s="2"/>
      <c r="LP85" s="2"/>
      <c r="LQ85" s="2"/>
      <c r="LR85" s="2"/>
      <c r="LS85" s="2"/>
      <c r="LT85" s="2"/>
      <c r="LU85" s="2"/>
      <c r="LV85" s="2"/>
      <c r="LW85" s="2"/>
      <c r="LX85" s="2"/>
      <c r="LY85" s="2"/>
      <c r="LZ85" s="2"/>
      <c r="MA85" s="2"/>
      <c r="MB85" s="2"/>
      <c r="MC85" s="2"/>
      <c r="MD85" s="2"/>
      <c r="ME85" s="2"/>
      <c r="MF85" s="2"/>
      <c r="MG85" s="2"/>
      <c r="MH85" s="2"/>
      <c r="MI85" s="2"/>
      <c r="MJ85" s="2"/>
      <c r="MK85" s="2"/>
      <c r="ML85" s="2"/>
      <c r="MM85" s="2"/>
      <c r="MN85" s="2"/>
      <c r="MO85" s="2"/>
      <c r="MP85" s="2"/>
      <c r="MQ85" s="2"/>
      <c r="MR85" s="2"/>
      <c r="MS85" s="2"/>
      <c r="MT85" s="2"/>
      <c r="MU85" s="2"/>
      <c r="MV85" s="2"/>
      <c r="MW85" s="2"/>
      <c r="MX85" s="2"/>
    </row>
    <row r="86" spans="1:362">
      <c r="A86" s="15"/>
      <c r="B86" s="15"/>
      <c r="C86" s="15" t="s">
        <v>310</v>
      </c>
      <c r="D86" s="15"/>
      <c r="E86" s="15"/>
      <c r="F86" s="15"/>
      <c r="G86" s="85"/>
      <c r="H86" s="15"/>
      <c r="I86" s="15"/>
      <c r="J86" s="15"/>
      <c r="K86" s="15"/>
      <c r="L86" s="15"/>
      <c r="M86" s="15"/>
      <c r="N86" s="15"/>
      <c r="O86" s="40"/>
      <c r="P86" s="15"/>
      <c r="Q86" s="40"/>
      <c r="R86" s="15"/>
      <c r="S86" s="35"/>
      <c r="T86" s="55"/>
      <c r="U86" s="55"/>
      <c r="V86" s="55"/>
      <c r="W86" s="55"/>
      <c r="X86" s="55"/>
      <c r="Y86" s="55"/>
      <c r="Z86" s="237"/>
      <c r="AA86" s="237"/>
      <c r="AB86" s="237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  <c r="LM86" s="2"/>
      <c r="LN86" s="2"/>
      <c r="LO86" s="2"/>
      <c r="LP86" s="2"/>
      <c r="LQ86" s="2"/>
      <c r="LR86" s="2"/>
      <c r="LS86" s="2"/>
      <c r="LT86" s="2"/>
      <c r="LU86" s="2"/>
      <c r="LV86" s="2"/>
      <c r="LW86" s="2"/>
      <c r="LX86" s="2"/>
      <c r="LY86" s="2"/>
      <c r="LZ86" s="2"/>
      <c r="MA86" s="2"/>
      <c r="MB86" s="2"/>
      <c r="MC86" s="2"/>
      <c r="MD86" s="2"/>
      <c r="ME86" s="2"/>
      <c r="MF86" s="2"/>
      <c r="MG86" s="2"/>
      <c r="MH86" s="2"/>
      <c r="MI86" s="2"/>
      <c r="MJ86" s="2"/>
      <c r="MK86" s="2"/>
      <c r="ML86" s="2"/>
      <c r="MM86" s="2"/>
      <c r="MN86" s="2"/>
      <c r="MO86" s="2"/>
      <c r="MP86" s="2"/>
      <c r="MQ86" s="2"/>
      <c r="MR86" s="2"/>
      <c r="MS86" s="2"/>
      <c r="MT86" s="2"/>
      <c r="MU86" s="2"/>
      <c r="MV86" s="2"/>
      <c r="MW86" s="2"/>
      <c r="MX86" s="2"/>
    </row>
    <row r="87" spans="1:362" s="1" customFormat="1">
      <c r="A87" s="15" t="s">
        <v>311</v>
      </c>
      <c r="B87" s="15"/>
      <c r="C87" s="15" t="s">
        <v>251</v>
      </c>
      <c r="D87" s="15">
        <v>3</v>
      </c>
      <c r="E87" s="15">
        <v>3</v>
      </c>
      <c r="F87" s="15">
        <f t="shared" ref="F87:F93" si="10">SUM(E87-D87)</f>
        <v>0</v>
      </c>
      <c r="G87" s="35">
        <v>9.5</v>
      </c>
      <c r="H87" s="15">
        <f t="shared" ref="H87:H93" si="11">F87*G87</f>
        <v>0</v>
      </c>
      <c r="I87" s="15">
        <v>1550</v>
      </c>
      <c r="J87" s="15">
        <v>1550</v>
      </c>
      <c r="K87" s="15">
        <f t="shared" ref="K87:K98" si="12">J87-I87</f>
        <v>0</v>
      </c>
      <c r="L87" s="15">
        <v>30</v>
      </c>
      <c r="M87" s="15">
        <f t="shared" ref="M87:M98" si="13">L87*K87</f>
        <v>0</v>
      </c>
      <c r="N87" s="15">
        <v>1.03</v>
      </c>
      <c r="O87" s="40">
        <f t="shared" ref="O87:O98" si="14">N87*M87</f>
        <v>0</v>
      </c>
      <c r="P87" s="15">
        <v>80</v>
      </c>
      <c r="Q87" s="40">
        <f t="shared" ref="Q87:Q98" si="15">H87+O87+P87</f>
        <v>80</v>
      </c>
      <c r="R87" s="15">
        <v>1</v>
      </c>
      <c r="S87" s="35">
        <f t="shared" ref="S87:S98" si="16">Q87*R87</f>
        <v>80</v>
      </c>
      <c r="T87" s="55"/>
      <c r="U87" s="55"/>
      <c r="V87" s="55"/>
      <c r="W87" s="55"/>
      <c r="X87" s="55"/>
      <c r="Y87" s="55"/>
      <c r="Z87" s="55"/>
      <c r="AA87" s="55"/>
      <c r="AB87" s="55"/>
    </row>
    <row r="88" spans="1:362">
      <c r="A88" s="15" t="s">
        <v>312</v>
      </c>
      <c r="B88" s="15"/>
      <c r="C88" s="15" t="s">
        <v>251</v>
      </c>
      <c r="D88" s="15" t="s">
        <v>313</v>
      </c>
      <c r="E88" s="15"/>
      <c r="F88" s="15"/>
      <c r="G88" s="35"/>
      <c r="H88" s="15"/>
      <c r="I88" s="15">
        <v>20880</v>
      </c>
      <c r="J88" s="15">
        <v>20880</v>
      </c>
      <c r="K88" s="15">
        <f t="shared" si="12"/>
        <v>0</v>
      </c>
      <c r="L88" s="15">
        <v>1</v>
      </c>
      <c r="M88" s="15">
        <f t="shared" si="13"/>
        <v>0</v>
      </c>
      <c r="N88" s="15">
        <v>1.03</v>
      </c>
      <c r="O88" s="40">
        <f t="shared" si="14"/>
        <v>0</v>
      </c>
      <c r="P88" s="15"/>
      <c r="Q88" s="40">
        <f t="shared" si="15"/>
        <v>0</v>
      </c>
      <c r="R88" s="15">
        <v>1</v>
      </c>
      <c r="S88" s="35">
        <f t="shared" si="16"/>
        <v>0</v>
      </c>
      <c r="T88" s="55"/>
      <c r="U88" s="55"/>
      <c r="V88" s="55"/>
      <c r="W88" s="55"/>
      <c r="X88" s="55"/>
      <c r="Y88" s="55"/>
      <c r="Z88" s="237"/>
      <c r="AA88" s="237"/>
      <c r="AB88" s="237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</row>
    <row r="89" spans="1:362">
      <c r="A89" s="6" t="s">
        <v>314</v>
      </c>
      <c r="B89" s="6"/>
      <c r="C89" s="6" t="s">
        <v>315</v>
      </c>
      <c r="D89" s="6"/>
      <c r="E89" s="6"/>
      <c r="F89" s="6"/>
      <c r="G89" s="9"/>
      <c r="H89" s="6"/>
      <c r="I89" s="6">
        <v>58074</v>
      </c>
      <c r="J89" s="6">
        <v>58074</v>
      </c>
      <c r="K89" s="6">
        <f t="shared" si="12"/>
        <v>0</v>
      </c>
      <c r="L89" s="6">
        <v>1</v>
      </c>
      <c r="M89" s="6">
        <f t="shared" si="13"/>
        <v>0</v>
      </c>
      <c r="N89" s="23">
        <v>1.03</v>
      </c>
      <c r="O89" s="24">
        <f t="shared" si="14"/>
        <v>0</v>
      </c>
      <c r="P89" s="6">
        <v>40</v>
      </c>
      <c r="Q89" s="24">
        <f t="shared" si="15"/>
        <v>40</v>
      </c>
      <c r="R89" s="6">
        <v>1</v>
      </c>
      <c r="S89" s="9">
        <f t="shared" si="16"/>
        <v>40</v>
      </c>
      <c r="T89" s="55"/>
      <c r="U89" s="55"/>
      <c r="V89" s="55"/>
      <c r="W89" s="55"/>
      <c r="X89" s="55"/>
      <c r="Y89" s="55"/>
      <c r="Z89" s="237"/>
      <c r="AA89" s="237"/>
      <c r="AB89" s="237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</row>
    <row r="90" spans="1:362">
      <c r="A90" s="6" t="s">
        <v>316</v>
      </c>
      <c r="B90" s="6"/>
      <c r="C90" s="6" t="s">
        <v>315</v>
      </c>
      <c r="D90" s="6"/>
      <c r="E90" s="6"/>
      <c r="F90" s="6"/>
      <c r="G90" s="9"/>
      <c r="H90" s="6"/>
      <c r="I90" s="6">
        <v>97290</v>
      </c>
      <c r="J90" s="6">
        <v>98478</v>
      </c>
      <c r="K90" s="6">
        <f t="shared" si="12"/>
        <v>1188</v>
      </c>
      <c r="L90" s="6">
        <v>1</v>
      </c>
      <c r="M90" s="6">
        <f t="shared" si="13"/>
        <v>1188</v>
      </c>
      <c r="N90" s="23">
        <v>1.03</v>
      </c>
      <c r="O90" s="24">
        <f t="shared" si="14"/>
        <v>1223.6400000000001</v>
      </c>
      <c r="P90" s="6"/>
      <c r="Q90" s="24">
        <f t="shared" si="15"/>
        <v>1223.6400000000001</v>
      </c>
      <c r="R90" s="6">
        <v>1</v>
      </c>
      <c r="S90" s="9">
        <f t="shared" si="16"/>
        <v>1223.6400000000001</v>
      </c>
      <c r="T90" s="55"/>
      <c r="U90" s="55"/>
      <c r="V90" s="55"/>
      <c r="W90" s="55"/>
      <c r="X90" s="55"/>
      <c r="Y90" s="55"/>
      <c r="Z90" s="237"/>
      <c r="AA90" s="237"/>
      <c r="AB90" s="237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</row>
    <row r="91" spans="1:362">
      <c r="A91" s="15" t="s">
        <v>317</v>
      </c>
      <c r="B91" s="15"/>
      <c r="C91" s="15" t="s">
        <v>251</v>
      </c>
      <c r="D91" s="15">
        <v>207</v>
      </c>
      <c r="E91" s="15">
        <v>207</v>
      </c>
      <c r="F91" s="15">
        <f t="shared" si="10"/>
        <v>0</v>
      </c>
      <c r="G91" s="35">
        <v>9.5</v>
      </c>
      <c r="H91" s="15">
        <f t="shared" si="11"/>
        <v>0</v>
      </c>
      <c r="I91" s="15">
        <v>25092</v>
      </c>
      <c r="J91" s="15">
        <v>25092</v>
      </c>
      <c r="K91" s="15">
        <f t="shared" si="12"/>
        <v>0</v>
      </c>
      <c r="L91" s="15">
        <v>1</v>
      </c>
      <c r="M91" s="15">
        <f t="shared" si="13"/>
        <v>0</v>
      </c>
      <c r="N91" s="15">
        <v>1.03</v>
      </c>
      <c r="O91" s="40">
        <f t="shared" si="14"/>
        <v>0</v>
      </c>
      <c r="P91" s="15">
        <v>40</v>
      </c>
      <c r="Q91" s="40">
        <f t="shared" si="15"/>
        <v>40</v>
      </c>
      <c r="R91" s="15">
        <v>1</v>
      </c>
      <c r="S91" s="35">
        <f t="shared" si="16"/>
        <v>40</v>
      </c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</row>
    <row r="92" spans="1:362">
      <c r="A92" s="15" t="s">
        <v>318</v>
      </c>
      <c r="B92" s="15"/>
      <c r="C92" s="15" t="s">
        <v>251</v>
      </c>
      <c r="D92" s="15"/>
      <c r="E92" s="15"/>
      <c r="F92" s="15">
        <f t="shared" si="10"/>
        <v>0</v>
      </c>
      <c r="G92" s="35">
        <v>9.5</v>
      </c>
      <c r="H92" s="15">
        <f t="shared" si="11"/>
        <v>0</v>
      </c>
      <c r="I92" s="15">
        <v>36089</v>
      </c>
      <c r="J92" s="15">
        <v>36089</v>
      </c>
      <c r="K92" s="15">
        <f t="shared" si="12"/>
        <v>0</v>
      </c>
      <c r="L92" s="15">
        <v>1</v>
      </c>
      <c r="M92" s="15">
        <f t="shared" si="13"/>
        <v>0</v>
      </c>
      <c r="N92" s="15">
        <v>1.03</v>
      </c>
      <c r="O92" s="40">
        <f t="shared" si="14"/>
        <v>0</v>
      </c>
      <c r="P92" s="15">
        <v>40</v>
      </c>
      <c r="Q92" s="40">
        <f t="shared" si="15"/>
        <v>40</v>
      </c>
      <c r="R92" s="15">
        <v>1</v>
      </c>
      <c r="S92" s="35">
        <f t="shared" si="16"/>
        <v>40</v>
      </c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</row>
    <row r="93" spans="1:362">
      <c r="A93" s="15" t="s">
        <v>319</v>
      </c>
      <c r="B93" s="15"/>
      <c r="C93" s="15" t="s">
        <v>251</v>
      </c>
      <c r="D93" s="15"/>
      <c r="E93" s="15"/>
      <c r="F93" s="15">
        <f t="shared" si="10"/>
        <v>0</v>
      </c>
      <c r="G93" s="35">
        <v>9.5</v>
      </c>
      <c r="H93" s="15">
        <f t="shared" si="11"/>
        <v>0</v>
      </c>
      <c r="I93" s="15">
        <v>2097</v>
      </c>
      <c r="J93" s="15">
        <v>2787</v>
      </c>
      <c r="K93" s="15">
        <f t="shared" si="12"/>
        <v>690</v>
      </c>
      <c r="L93" s="15">
        <v>1</v>
      </c>
      <c r="M93" s="15">
        <f t="shared" si="13"/>
        <v>690</v>
      </c>
      <c r="N93" s="15">
        <v>1.03</v>
      </c>
      <c r="O93" s="40">
        <f t="shared" si="14"/>
        <v>710.7</v>
      </c>
      <c r="P93" s="15">
        <v>40</v>
      </c>
      <c r="Q93" s="40">
        <f t="shared" si="15"/>
        <v>750.7</v>
      </c>
      <c r="R93" s="15">
        <v>1</v>
      </c>
      <c r="S93" s="35">
        <f t="shared" si="16"/>
        <v>750.7</v>
      </c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</row>
    <row r="94" spans="1:362">
      <c r="A94" s="15" t="s">
        <v>320</v>
      </c>
      <c r="B94" s="15"/>
      <c r="C94" s="15" t="s">
        <v>251</v>
      </c>
      <c r="D94" s="15"/>
      <c r="E94" s="15"/>
      <c r="F94" s="15"/>
      <c r="G94" s="35"/>
      <c r="H94" s="15"/>
      <c r="I94" s="15">
        <v>1551</v>
      </c>
      <c r="J94" s="15">
        <v>1586</v>
      </c>
      <c r="K94" s="15">
        <f t="shared" si="12"/>
        <v>35</v>
      </c>
      <c r="L94" s="15">
        <v>80</v>
      </c>
      <c r="M94" s="15">
        <f t="shared" si="13"/>
        <v>2800</v>
      </c>
      <c r="N94" s="15">
        <v>1.03</v>
      </c>
      <c r="O94" s="40">
        <f t="shared" si="14"/>
        <v>2884</v>
      </c>
      <c r="P94" s="15"/>
      <c r="Q94" s="40">
        <f t="shared" si="15"/>
        <v>2884</v>
      </c>
      <c r="R94" s="15">
        <v>1</v>
      </c>
      <c r="S94" s="35">
        <f t="shared" si="16"/>
        <v>2884</v>
      </c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</row>
    <row r="95" spans="1:362">
      <c r="A95" s="15" t="s">
        <v>321</v>
      </c>
      <c r="B95" s="15"/>
      <c r="C95" s="15" t="s">
        <v>251</v>
      </c>
      <c r="D95" s="15"/>
      <c r="E95" s="15"/>
      <c r="F95" s="15"/>
      <c r="G95" s="85"/>
      <c r="H95" s="15"/>
      <c r="I95" s="15">
        <v>5193</v>
      </c>
      <c r="J95" s="15">
        <v>5624</v>
      </c>
      <c r="K95" s="15">
        <f t="shared" si="12"/>
        <v>431</v>
      </c>
      <c r="L95" s="15">
        <v>80</v>
      </c>
      <c r="M95" s="15">
        <f t="shared" si="13"/>
        <v>34480</v>
      </c>
      <c r="N95" s="15">
        <v>1.03</v>
      </c>
      <c r="O95" s="40">
        <f t="shared" si="14"/>
        <v>35514.400000000001</v>
      </c>
      <c r="P95" s="15"/>
      <c r="Q95" s="40">
        <f t="shared" si="15"/>
        <v>35514.400000000001</v>
      </c>
      <c r="R95" s="15">
        <v>1</v>
      </c>
      <c r="S95" s="35">
        <f t="shared" si="16"/>
        <v>35514.400000000001</v>
      </c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</row>
    <row r="96" spans="1:362">
      <c r="A96" s="15" t="s">
        <v>322</v>
      </c>
      <c r="B96" s="15"/>
      <c r="C96" s="15" t="s">
        <v>251</v>
      </c>
      <c r="D96" s="15"/>
      <c r="E96" s="15"/>
      <c r="F96" s="15"/>
      <c r="G96" s="85"/>
      <c r="H96" s="15"/>
      <c r="I96" s="15">
        <v>6005</v>
      </c>
      <c r="J96" s="15">
        <v>6813</v>
      </c>
      <c r="K96" s="15">
        <f t="shared" si="12"/>
        <v>808</v>
      </c>
      <c r="L96" s="15">
        <v>40</v>
      </c>
      <c r="M96" s="15">
        <f t="shared" si="13"/>
        <v>32320</v>
      </c>
      <c r="N96" s="15">
        <v>1.03</v>
      </c>
      <c r="O96" s="40">
        <f t="shared" si="14"/>
        <v>33289.599999999999</v>
      </c>
      <c r="P96" s="15"/>
      <c r="Q96" s="40">
        <f t="shared" si="15"/>
        <v>33289.599999999999</v>
      </c>
      <c r="R96" s="15">
        <v>1</v>
      </c>
      <c r="S96" s="35">
        <f t="shared" si="16"/>
        <v>33289.599999999999</v>
      </c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</row>
    <row r="97" spans="1:74">
      <c r="A97" s="15" t="s">
        <v>323</v>
      </c>
      <c r="B97" s="15"/>
      <c r="C97" s="15" t="s">
        <v>251</v>
      </c>
      <c r="D97" s="15"/>
      <c r="E97" s="15"/>
      <c r="F97" s="15"/>
      <c r="G97" s="85"/>
      <c r="H97" s="15"/>
      <c r="I97" s="15">
        <v>22276</v>
      </c>
      <c r="J97" s="15">
        <v>24012</v>
      </c>
      <c r="K97" s="15">
        <f t="shared" si="12"/>
        <v>1736</v>
      </c>
      <c r="L97" s="15">
        <v>50</v>
      </c>
      <c r="M97" s="15">
        <f t="shared" si="13"/>
        <v>86800</v>
      </c>
      <c r="N97" s="15">
        <v>1.03</v>
      </c>
      <c r="O97" s="40">
        <f t="shared" si="14"/>
        <v>89404</v>
      </c>
      <c r="P97" s="15"/>
      <c r="Q97" s="40">
        <f t="shared" si="15"/>
        <v>89404</v>
      </c>
      <c r="R97" s="15">
        <v>1</v>
      </c>
      <c r="S97" s="35">
        <f t="shared" si="16"/>
        <v>89404</v>
      </c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</row>
    <row r="98" spans="1:74">
      <c r="A98" s="15" t="s">
        <v>324</v>
      </c>
      <c r="B98" s="15"/>
      <c r="C98" s="15" t="s">
        <v>251</v>
      </c>
      <c r="D98" s="15"/>
      <c r="E98" s="15"/>
      <c r="F98" s="15"/>
      <c r="G98" s="85"/>
      <c r="H98" s="15"/>
      <c r="I98" s="15">
        <v>82989</v>
      </c>
      <c r="J98" s="15">
        <v>85713</v>
      </c>
      <c r="K98" s="15">
        <f t="shared" si="12"/>
        <v>2724</v>
      </c>
      <c r="L98" s="15">
        <v>1</v>
      </c>
      <c r="M98" s="15">
        <f t="shared" si="13"/>
        <v>2724</v>
      </c>
      <c r="N98" s="15">
        <v>1.03</v>
      </c>
      <c r="O98" s="40">
        <f t="shared" si="14"/>
        <v>2805.72</v>
      </c>
      <c r="P98" s="15"/>
      <c r="Q98" s="40">
        <f t="shared" si="15"/>
        <v>2805.72</v>
      </c>
      <c r="R98" s="15">
        <v>1</v>
      </c>
      <c r="S98" s="35">
        <f t="shared" si="16"/>
        <v>2805.72</v>
      </c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</row>
    <row r="99" spans="1:74" ht="18" customHeight="1">
      <c r="A99" s="15" t="s">
        <v>223</v>
      </c>
      <c r="B99" s="15"/>
      <c r="C99" s="15" t="s">
        <v>251</v>
      </c>
      <c r="D99" s="15">
        <v>2769</v>
      </c>
      <c r="E99" s="15">
        <v>2882</v>
      </c>
      <c r="F99" s="15">
        <f>SUM(E99-D99)</f>
        <v>113</v>
      </c>
      <c r="G99" s="35">
        <v>9.5</v>
      </c>
      <c r="H99" s="15">
        <f>F99*G99</f>
        <v>1073.5</v>
      </c>
      <c r="I99" s="15"/>
      <c r="J99" s="15"/>
      <c r="K99" s="15"/>
      <c r="L99" s="15">
        <v>0.5</v>
      </c>
      <c r="M99" s="15"/>
      <c r="N99" s="15"/>
      <c r="O99" s="40"/>
      <c r="P99" s="15"/>
      <c r="Q99" s="40"/>
      <c r="R99" s="15">
        <v>1</v>
      </c>
      <c r="S99" s="35">
        <f>H99*L99</f>
        <v>536.75</v>
      </c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</row>
    <row r="100" spans="1:74">
      <c r="A100" s="15" t="s">
        <v>325</v>
      </c>
      <c r="B100" s="15"/>
      <c r="C100" s="15" t="s">
        <v>251</v>
      </c>
      <c r="D100" s="15"/>
      <c r="E100" s="15"/>
      <c r="F100" s="15"/>
      <c r="G100" s="35"/>
      <c r="H100" s="15"/>
      <c r="I100" s="15">
        <v>30405</v>
      </c>
      <c r="J100" s="15">
        <v>34240</v>
      </c>
      <c r="K100" s="15">
        <f>J100-I100</f>
        <v>3835</v>
      </c>
      <c r="L100" s="15">
        <v>1</v>
      </c>
      <c r="M100" s="15">
        <f>L100*K100</f>
        <v>3835</v>
      </c>
      <c r="N100" s="15">
        <v>1.03</v>
      </c>
      <c r="O100" s="40">
        <f>N100*M100</f>
        <v>3950.05</v>
      </c>
      <c r="P100" s="15"/>
      <c r="Q100" s="40">
        <f>H100+O100+P100</f>
        <v>3950.05</v>
      </c>
      <c r="R100" s="15">
        <v>1</v>
      </c>
      <c r="S100" s="35">
        <f>Q100*R100</f>
        <v>3950.05</v>
      </c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</row>
    <row r="101" spans="1:74" ht="21" customHeight="1">
      <c r="A101" s="6" t="s">
        <v>326</v>
      </c>
      <c r="B101" s="15"/>
      <c r="C101" s="15" t="s">
        <v>251</v>
      </c>
      <c r="D101" s="15" t="s">
        <v>196</v>
      </c>
      <c r="E101" s="6"/>
      <c r="F101" s="6"/>
      <c r="G101" s="9"/>
      <c r="H101" s="6"/>
      <c r="I101" s="6"/>
      <c r="J101" s="6"/>
      <c r="K101" s="6"/>
      <c r="L101" s="6"/>
      <c r="M101" s="6"/>
      <c r="N101" s="23"/>
      <c r="O101" s="24"/>
      <c r="P101" s="6"/>
      <c r="Q101" s="24"/>
      <c r="R101" s="6">
        <v>1</v>
      </c>
      <c r="S101" s="9">
        <f>Y37</f>
        <v>615.58061041292603</v>
      </c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</row>
    <row r="102" spans="1:74" ht="21" customHeight="1">
      <c r="A102" s="6" t="s">
        <v>327</v>
      </c>
      <c r="B102" s="15"/>
      <c r="C102" s="15" t="s">
        <v>251</v>
      </c>
      <c r="D102" s="15" t="s">
        <v>196</v>
      </c>
      <c r="E102" s="6"/>
      <c r="F102" s="6"/>
      <c r="G102" s="9"/>
      <c r="H102" s="6"/>
      <c r="I102" s="15">
        <v>0</v>
      </c>
      <c r="J102" s="15">
        <v>0</v>
      </c>
      <c r="K102" s="15">
        <f>J102-I102</f>
        <v>0</v>
      </c>
      <c r="L102" s="15">
        <v>1</v>
      </c>
      <c r="M102" s="15">
        <f>L102*K102</f>
        <v>0</v>
      </c>
      <c r="N102" s="15">
        <v>1.03</v>
      </c>
      <c r="O102" s="40">
        <f>N102*M102</f>
        <v>0</v>
      </c>
      <c r="P102" s="15"/>
      <c r="Q102" s="40">
        <f>H102+O102+P102</f>
        <v>0</v>
      </c>
      <c r="R102" s="15">
        <v>1</v>
      </c>
      <c r="S102" s="35">
        <f>Q102*R102</f>
        <v>0</v>
      </c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</row>
    <row r="103" spans="1:74" ht="21" customHeight="1">
      <c r="A103" s="15" t="s">
        <v>328</v>
      </c>
      <c r="B103" s="15"/>
      <c r="C103" s="15" t="s">
        <v>251</v>
      </c>
      <c r="D103" s="15">
        <v>0</v>
      </c>
      <c r="E103" s="15">
        <v>0</v>
      </c>
      <c r="F103" s="15">
        <f>SUM(E103-D103)</f>
        <v>0</v>
      </c>
      <c r="G103" s="35">
        <v>9.5</v>
      </c>
      <c r="H103" s="15">
        <f>F103*G103</f>
        <v>0</v>
      </c>
      <c r="I103" s="15">
        <v>19207</v>
      </c>
      <c r="J103" s="15">
        <v>20305</v>
      </c>
      <c r="K103" s="15">
        <f>J103-I103</f>
        <v>1098</v>
      </c>
      <c r="L103" s="15">
        <v>80</v>
      </c>
      <c r="M103" s="15">
        <f>L103*K103</f>
        <v>87840</v>
      </c>
      <c r="N103" s="15">
        <v>1.03</v>
      </c>
      <c r="O103" s="40">
        <f>N103*M103</f>
        <v>90475.199999999997</v>
      </c>
      <c r="P103" s="15"/>
      <c r="Q103" s="40">
        <f>H103+O103+P103</f>
        <v>90475.199999999997</v>
      </c>
      <c r="R103" s="15">
        <v>1</v>
      </c>
      <c r="S103" s="35">
        <f>Q103*R103</f>
        <v>90475.199999999997</v>
      </c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</row>
    <row r="104" spans="1:74" ht="20.100000000000001" customHeight="1">
      <c r="A104" s="15" t="s">
        <v>66</v>
      </c>
      <c r="B104" s="15"/>
      <c r="C104" s="15" t="s">
        <v>251</v>
      </c>
      <c r="D104" s="15"/>
      <c r="E104" s="15"/>
      <c r="F104" s="15"/>
      <c r="G104" s="35"/>
      <c r="H104" s="15"/>
      <c r="I104" s="15"/>
      <c r="J104" s="15"/>
      <c r="K104" s="15"/>
      <c r="L104" s="15"/>
      <c r="M104" s="15"/>
      <c r="N104" s="15"/>
      <c r="O104" s="40"/>
      <c r="P104" s="15"/>
      <c r="Q104" s="40">
        <f>公寓等!M48</f>
        <v>31724</v>
      </c>
      <c r="R104" s="15">
        <v>5.7278999999999997E-2</v>
      </c>
      <c r="S104" s="35">
        <f>Q104*R104</f>
        <v>1817.1189959999999</v>
      </c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</row>
    <row r="105" spans="1:74">
      <c r="A105" s="15" t="s">
        <v>23</v>
      </c>
      <c r="B105" s="15"/>
      <c r="C105" s="15" t="s">
        <v>251</v>
      </c>
      <c r="D105" s="15"/>
      <c r="E105" s="15"/>
      <c r="F105" s="15"/>
      <c r="G105" s="35"/>
      <c r="H105" s="15"/>
      <c r="I105" s="15"/>
      <c r="J105" s="15"/>
      <c r="K105" s="15"/>
      <c r="L105" s="15"/>
      <c r="M105" s="15"/>
      <c r="N105" s="15"/>
      <c r="O105" s="40"/>
      <c r="P105" s="15"/>
      <c r="Q105" s="40"/>
      <c r="R105" s="15"/>
      <c r="S105" s="35">
        <f>SUM(S87:S104)</f>
        <v>263466.75960641302</v>
      </c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</row>
    <row r="106" spans="1:74" s="1" customFormat="1">
      <c r="A106" s="15" t="s">
        <v>329</v>
      </c>
      <c r="B106" s="15"/>
      <c r="C106" s="15" t="s">
        <v>330</v>
      </c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35">
        <v>1032038.39</v>
      </c>
    </row>
    <row r="107" spans="1:74">
      <c r="A107" s="15" t="s">
        <v>331</v>
      </c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35"/>
      <c r="P107" s="15"/>
      <c r="Q107" s="15"/>
      <c r="R107" s="15"/>
      <c r="S107" s="35">
        <f>S106-S105</f>
        <v>768571.63039358705</v>
      </c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</row>
    <row r="108" spans="1:74">
      <c r="A108" s="107"/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14"/>
      <c r="P108" s="107"/>
      <c r="Q108" s="107"/>
      <c r="R108" s="107"/>
      <c r="S108" s="114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</row>
    <row r="109" spans="1:74">
      <c r="A109" s="2"/>
      <c r="B109" s="2"/>
      <c r="C109" s="2"/>
      <c r="D109" s="2"/>
      <c r="E109" s="2"/>
      <c r="F109" s="2"/>
      <c r="G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</row>
    <row r="110" spans="1:74">
      <c r="A110" s="2"/>
      <c r="B110" s="2"/>
      <c r="C110" s="2"/>
      <c r="D110" s="2"/>
      <c r="E110" s="2"/>
      <c r="F110" s="2"/>
      <c r="G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</row>
    <row r="111" spans="1:74">
      <c r="A111" s="2"/>
      <c r="B111" s="2"/>
      <c r="C111" s="2"/>
      <c r="D111" s="2"/>
      <c r="E111" s="2"/>
      <c r="F111" s="2"/>
      <c r="G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</row>
    <row r="112" spans="1:74">
      <c r="A112" s="2"/>
      <c r="B112" s="2"/>
      <c r="C112" s="2"/>
      <c r="D112" s="2"/>
      <c r="E112" s="2"/>
      <c r="F112" s="2"/>
      <c r="G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</row>
    <row r="113" spans="1:74">
      <c r="A113" s="2"/>
      <c r="B113" s="2"/>
      <c r="C113" s="2"/>
      <c r="D113" s="2"/>
      <c r="E113" s="2"/>
      <c r="F113" s="2"/>
      <c r="G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</row>
    <row r="114" spans="1:74">
      <c r="A114" s="2"/>
      <c r="B114" s="2"/>
      <c r="C114" s="2"/>
      <c r="D114" s="2"/>
      <c r="E114" s="2"/>
      <c r="F114" s="2"/>
      <c r="G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</row>
  </sheetData>
  <mergeCells count="10">
    <mergeCell ref="T22:X22"/>
    <mergeCell ref="T34:X34"/>
    <mergeCell ref="T48:Y48"/>
    <mergeCell ref="T59:Y59"/>
    <mergeCell ref="T26:T28"/>
    <mergeCell ref="A1:S1"/>
    <mergeCell ref="T3:W3"/>
    <mergeCell ref="T11:V11"/>
    <mergeCell ref="A19:S19"/>
    <mergeCell ref="T21:AA21"/>
  </mergeCells>
  <phoneticPr fontId="48" type="noConversion"/>
  <pageMargins left="0.7" right="0.7" top="0.75" bottom="0.75" header="0.3" footer="0.3"/>
  <pageSetup paperSize="9" fitToWidth="0" fitToHeight="0" orientation="landscape"/>
  <headerFooter>
    <oddHeader>&amp;C&amp;F</oddHeader>
    <oddFooter>&amp;L负责人：于光军&amp;C制作人: 李健华 &amp;D&amp;R 第 &amp;P 页</oddFooter>
  </headerFooter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S358"/>
  <sheetViews>
    <sheetView tabSelected="1" zoomScale="81" zoomScaleNormal="81" workbookViewId="0">
      <selection activeCell="O301" sqref="O301"/>
    </sheetView>
  </sheetViews>
  <sheetFormatPr defaultColWidth="8.75" defaultRowHeight="14.25"/>
  <cols>
    <col min="1" max="1" width="12.25" style="11" customWidth="1"/>
    <col min="2" max="2" width="8.75" style="11" customWidth="1"/>
    <col min="3" max="3" width="13.75" style="11" customWidth="1"/>
    <col min="4" max="4" width="9.375" style="11" customWidth="1"/>
    <col min="5" max="5" width="10.375" style="11" customWidth="1"/>
    <col min="6" max="8" width="8.75" style="11"/>
    <col min="9" max="9" width="11.25" style="11" customWidth="1"/>
    <col min="10" max="10" width="11.75" style="11" customWidth="1"/>
    <col min="11" max="11" width="8.75" style="11"/>
    <col min="12" max="12" width="5.125" style="11" customWidth="1"/>
    <col min="13" max="13" width="12.375" style="11" customWidth="1"/>
    <col min="14" max="14" width="7.75" style="11" customWidth="1"/>
    <col min="15" max="15" width="13.75" style="11" customWidth="1"/>
    <col min="16" max="16" width="8.75" style="11"/>
    <col min="17" max="17" width="13" style="11" customWidth="1"/>
    <col min="18" max="18" width="8.25" style="11" customWidth="1"/>
    <col min="19" max="19" width="12.125" style="11" customWidth="1"/>
  </cols>
  <sheetData>
    <row r="1" spans="1:19" s="11" customFormat="1" ht="22.5">
      <c r="A1" s="386" t="s">
        <v>332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</row>
    <row r="2" spans="1:19" s="11" customFormat="1" ht="24.95" customHeight="1">
      <c r="A2" s="6" t="s">
        <v>1</v>
      </c>
      <c r="B2" s="6" t="s">
        <v>27</v>
      </c>
      <c r="C2" s="6" t="s">
        <v>68</v>
      </c>
      <c r="D2" s="6" t="s">
        <v>30</v>
      </c>
      <c r="E2" s="6" t="s">
        <v>31</v>
      </c>
      <c r="F2" s="6" t="s">
        <v>6</v>
      </c>
      <c r="G2" s="9" t="s">
        <v>32</v>
      </c>
      <c r="H2" s="6" t="s">
        <v>33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23" t="s">
        <v>7</v>
      </c>
      <c r="O2" s="24" t="s">
        <v>8</v>
      </c>
      <c r="P2" s="6" t="s">
        <v>38</v>
      </c>
      <c r="Q2" s="24" t="s">
        <v>23</v>
      </c>
      <c r="R2" s="6" t="s">
        <v>39</v>
      </c>
      <c r="S2" s="9" t="s">
        <v>40</v>
      </c>
    </row>
    <row r="3" spans="1:19" s="11" customFormat="1">
      <c r="A3" s="6" t="s">
        <v>296</v>
      </c>
      <c r="B3" s="15">
        <v>337</v>
      </c>
      <c r="C3" s="15" t="s">
        <v>140</v>
      </c>
      <c r="D3" s="6"/>
      <c r="E3" s="6"/>
      <c r="F3" s="6"/>
      <c r="G3" s="8"/>
      <c r="H3" s="6"/>
      <c r="I3" s="6">
        <v>3353</v>
      </c>
      <c r="J3" s="6">
        <v>3621</v>
      </c>
      <c r="K3" s="6">
        <f t="shared" ref="K3:K9" si="0">J3-I3</f>
        <v>268</v>
      </c>
      <c r="L3" s="6">
        <v>20</v>
      </c>
      <c r="M3" s="6">
        <f t="shared" ref="M3:M9" si="1">L3*K3</f>
        <v>5360</v>
      </c>
      <c r="N3" s="23">
        <v>1.03</v>
      </c>
      <c r="O3" s="24">
        <f t="shared" ref="O3:O9" si="2">N3*M3</f>
        <v>5520.8</v>
      </c>
      <c r="P3" s="6"/>
      <c r="Q3" s="24">
        <f t="shared" ref="Q3:Q10" si="3">H3+O3+P3</f>
        <v>5520.8</v>
      </c>
      <c r="R3" s="6">
        <v>1</v>
      </c>
      <c r="S3" s="9">
        <f t="shared" ref="S3:S11" si="4">Q3*R3</f>
        <v>5520.8</v>
      </c>
    </row>
    <row r="4" spans="1:19" s="11" customFormat="1">
      <c r="A4" s="6" t="s">
        <v>297</v>
      </c>
      <c r="B4" s="15">
        <v>329</v>
      </c>
      <c r="C4" s="15" t="s">
        <v>298</v>
      </c>
      <c r="D4" s="6"/>
      <c r="E4" s="6"/>
      <c r="F4" s="6"/>
      <c r="G4" s="8"/>
      <c r="H4" s="6"/>
      <c r="I4" s="6">
        <v>627</v>
      </c>
      <c r="J4" s="6">
        <v>679</v>
      </c>
      <c r="K4" s="6">
        <f t="shared" si="0"/>
        <v>52</v>
      </c>
      <c r="L4" s="6">
        <v>20</v>
      </c>
      <c r="M4" s="6">
        <f t="shared" si="1"/>
        <v>1040</v>
      </c>
      <c r="N4" s="23">
        <v>1.03</v>
      </c>
      <c r="O4" s="24">
        <f t="shared" si="2"/>
        <v>1071.2</v>
      </c>
      <c r="P4" s="6"/>
      <c r="Q4" s="24">
        <f t="shared" si="3"/>
        <v>1071.2</v>
      </c>
      <c r="R4" s="6">
        <v>1</v>
      </c>
      <c r="S4" s="9">
        <f t="shared" si="4"/>
        <v>1071.2</v>
      </c>
    </row>
    <row r="5" spans="1:19" s="11" customFormat="1">
      <c r="A5" s="6" t="s">
        <v>299</v>
      </c>
      <c r="B5" s="15">
        <v>334</v>
      </c>
      <c r="C5" s="15" t="s">
        <v>300</v>
      </c>
      <c r="D5" s="6"/>
      <c r="E5" s="6"/>
      <c r="F5" s="6"/>
      <c r="G5" s="8"/>
      <c r="H5" s="6"/>
      <c r="I5" s="6">
        <v>579</v>
      </c>
      <c r="J5" s="6">
        <v>586</v>
      </c>
      <c r="K5" s="6">
        <f t="shared" si="0"/>
        <v>7</v>
      </c>
      <c r="L5" s="6">
        <v>40</v>
      </c>
      <c r="M5" s="6">
        <f t="shared" si="1"/>
        <v>280</v>
      </c>
      <c r="N5" s="23">
        <v>1.03</v>
      </c>
      <c r="O5" s="24">
        <f t="shared" si="2"/>
        <v>288.39999999999998</v>
      </c>
      <c r="P5" s="6"/>
      <c r="Q5" s="24">
        <f t="shared" si="3"/>
        <v>288.39999999999998</v>
      </c>
      <c r="R5" s="6">
        <v>1</v>
      </c>
      <c r="S5" s="9">
        <f t="shared" si="4"/>
        <v>288.39999999999998</v>
      </c>
    </row>
    <row r="6" spans="1:19" s="11" customFormat="1">
      <c r="A6" s="6" t="s">
        <v>301</v>
      </c>
      <c r="B6" s="15">
        <v>333</v>
      </c>
      <c r="C6" s="15" t="s">
        <v>267</v>
      </c>
      <c r="D6" s="6"/>
      <c r="E6" s="6"/>
      <c r="F6" s="6"/>
      <c r="G6" s="8"/>
      <c r="H6" s="6"/>
      <c r="I6" s="6">
        <v>3633</v>
      </c>
      <c r="J6" s="6">
        <v>4362</v>
      </c>
      <c r="K6" s="6">
        <f t="shared" si="0"/>
        <v>729</v>
      </c>
      <c r="L6" s="6">
        <v>80</v>
      </c>
      <c r="M6" s="6">
        <f t="shared" si="1"/>
        <v>58320</v>
      </c>
      <c r="N6" s="23">
        <v>1.03</v>
      </c>
      <c r="O6" s="24">
        <f t="shared" si="2"/>
        <v>60069.599999999999</v>
      </c>
      <c r="P6" s="6"/>
      <c r="Q6" s="24">
        <f t="shared" si="3"/>
        <v>60069.599999999999</v>
      </c>
      <c r="R6" s="6">
        <v>1</v>
      </c>
      <c r="S6" s="9">
        <f t="shared" si="4"/>
        <v>60069.599999999999</v>
      </c>
    </row>
    <row r="7" spans="1:19" s="11" customFormat="1">
      <c r="A7" s="6" t="s">
        <v>303</v>
      </c>
      <c r="B7" s="15">
        <v>332</v>
      </c>
      <c r="C7" s="15" t="s">
        <v>304</v>
      </c>
      <c r="D7" s="6"/>
      <c r="E7" s="6"/>
      <c r="F7" s="6"/>
      <c r="G7" s="8"/>
      <c r="H7" s="6"/>
      <c r="I7" s="6">
        <v>5287</v>
      </c>
      <c r="J7" s="6">
        <v>5763</v>
      </c>
      <c r="K7" s="6">
        <f t="shared" si="0"/>
        <v>476</v>
      </c>
      <c r="L7" s="6">
        <v>80</v>
      </c>
      <c r="M7" s="6">
        <f t="shared" si="1"/>
        <v>38080</v>
      </c>
      <c r="N7" s="23">
        <v>1.03</v>
      </c>
      <c r="O7" s="24">
        <f t="shared" si="2"/>
        <v>39222.400000000001</v>
      </c>
      <c r="P7" s="6"/>
      <c r="Q7" s="24">
        <f t="shared" si="3"/>
        <v>39222.400000000001</v>
      </c>
      <c r="R7" s="6">
        <v>1</v>
      </c>
      <c r="S7" s="9">
        <f t="shared" si="4"/>
        <v>39222.400000000001</v>
      </c>
    </row>
    <row r="8" spans="1:19" s="11" customFormat="1">
      <c r="A8" s="6" t="s">
        <v>305</v>
      </c>
      <c r="B8" s="15">
        <v>330</v>
      </c>
      <c r="C8" s="15" t="s">
        <v>306</v>
      </c>
      <c r="D8" s="6"/>
      <c r="E8" s="6"/>
      <c r="F8" s="6"/>
      <c r="G8" s="8"/>
      <c r="H8" s="6"/>
      <c r="I8" s="6">
        <v>35985</v>
      </c>
      <c r="J8" s="6">
        <v>38102</v>
      </c>
      <c r="K8" s="6">
        <f t="shared" si="0"/>
        <v>2117</v>
      </c>
      <c r="L8" s="6">
        <v>50</v>
      </c>
      <c r="M8" s="6">
        <f t="shared" si="1"/>
        <v>105850</v>
      </c>
      <c r="N8" s="23">
        <v>1.03</v>
      </c>
      <c r="O8" s="24">
        <f t="shared" si="2"/>
        <v>109025.5</v>
      </c>
      <c r="P8" s="6"/>
      <c r="Q8" s="24">
        <f t="shared" si="3"/>
        <v>109025.5</v>
      </c>
      <c r="R8" s="6">
        <v>1</v>
      </c>
      <c r="S8" s="9">
        <f t="shared" si="4"/>
        <v>109025.5</v>
      </c>
    </row>
    <row r="9" spans="1:19" s="11" customFormat="1">
      <c r="A9" s="6" t="s">
        <v>307</v>
      </c>
      <c r="B9" s="15">
        <v>331</v>
      </c>
      <c r="C9" s="15" t="s">
        <v>306</v>
      </c>
      <c r="D9" s="6"/>
      <c r="E9" s="6"/>
      <c r="F9" s="6"/>
      <c r="G9" s="8"/>
      <c r="H9" s="6"/>
      <c r="I9" s="6">
        <v>123450</v>
      </c>
      <c r="J9" s="6">
        <v>130239</v>
      </c>
      <c r="K9" s="6">
        <f t="shared" si="0"/>
        <v>6789</v>
      </c>
      <c r="L9" s="6">
        <v>1</v>
      </c>
      <c r="M9" s="6">
        <f t="shared" si="1"/>
        <v>6789</v>
      </c>
      <c r="N9" s="23">
        <v>1.03</v>
      </c>
      <c r="O9" s="24">
        <f t="shared" si="2"/>
        <v>6992.67</v>
      </c>
      <c r="P9" s="6"/>
      <c r="Q9" s="24">
        <f t="shared" si="3"/>
        <v>6992.67</v>
      </c>
      <c r="R9" s="6">
        <v>1</v>
      </c>
      <c r="S9" s="9">
        <f t="shared" si="4"/>
        <v>6992.67</v>
      </c>
    </row>
    <row r="10" spans="1:19" s="11" customFormat="1">
      <c r="A10" s="6" t="s">
        <v>308</v>
      </c>
      <c r="B10" s="15"/>
      <c r="C10" s="15" t="s">
        <v>306</v>
      </c>
      <c r="D10" s="6">
        <v>2148</v>
      </c>
      <c r="E10" s="6">
        <v>2151</v>
      </c>
      <c r="F10" s="6">
        <f>SUM(E10-D10)</f>
        <v>3</v>
      </c>
      <c r="G10" s="9">
        <v>9.5</v>
      </c>
      <c r="H10" s="6">
        <f>F10*G10</f>
        <v>28.5</v>
      </c>
      <c r="I10" s="6"/>
      <c r="J10" s="6"/>
      <c r="K10" s="6"/>
      <c r="L10" s="6"/>
      <c r="M10" s="6"/>
      <c r="N10" s="23"/>
      <c r="O10" s="24"/>
      <c r="P10" s="6"/>
      <c r="Q10" s="24">
        <f t="shared" si="3"/>
        <v>28.5</v>
      </c>
      <c r="R10" s="6">
        <v>1</v>
      </c>
      <c r="S10" s="9">
        <f t="shared" si="4"/>
        <v>28.5</v>
      </c>
    </row>
    <row r="11" spans="1:19" s="11" customFormat="1">
      <c r="A11" s="6" t="s">
        <v>23</v>
      </c>
      <c r="B11" s="44"/>
      <c r="C11" s="44"/>
      <c r="D11" s="6"/>
      <c r="E11" s="6"/>
      <c r="F11" s="6"/>
      <c r="G11" s="8"/>
      <c r="H11" s="6"/>
      <c r="I11" s="6"/>
      <c r="J11" s="6"/>
      <c r="K11" s="6"/>
      <c r="L11" s="6"/>
      <c r="M11" s="6">
        <f>SUM(M3:M10)</f>
        <v>215719</v>
      </c>
      <c r="N11" s="23">
        <v>1.03</v>
      </c>
      <c r="O11" s="24">
        <f>M11*N11</f>
        <v>222190.57</v>
      </c>
      <c r="P11" s="6"/>
      <c r="Q11" s="24">
        <f>H10+O11+H11</f>
        <v>222219.07</v>
      </c>
      <c r="R11" s="6">
        <v>1</v>
      </c>
      <c r="S11" s="9">
        <f t="shared" si="4"/>
        <v>222219.07</v>
      </c>
    </row>
    <row r="12" spans="1:19" s="11" customFormat="1"/>
    <row r="13" spans="1:19" s="11" customFormat="1"/>
    <row r="14" spans="1:19" s="11" customFormat="1" ht="32.1" customHeight="1">
      <c r="A14" s="363" t="s">
        <v>333</v>
      </c>
      <c r="B14" s="364"/>
      <c r="C14" s="364"/>
      <c r="D14" s="364"/>
      <c r="E14" s="364"/>
      <c r="F14" s="364"/>
      <c r="G14" s="364"/>
      <c r="H14" s="364"/>
      <c r="I14" s="364"/>
      <c r="J14" s="364"/>
      <c r="K14" s="364"/>
      <c r="L14" s="364"/>
      <c r="M14" s="364"/>
      <c r="N14" s="364"/>
      <c r="O14" s="364"/>
      <c r="P14" s="364"/>
      <c r="Q14" s="364"/>
      <c r="R14" s="364"/>
      <c r="S14" s="365"/>
    </row>
    <row r="15" spans="1:19" s="11" customFormat="1" ht="30" customHeight="1">
      <c r="A15" s="6" t="s">
        <v>1</v>
      </c>
      <c r="B15" s="14" t="s">
        <v>27</v>
      </c>
      <c r="C15" s="14" t="s">
        <v>334</v>
      </c>
      <c r="D15" s="6" t="s">
        <v>30</v>
      </c>
      <c r="E15" s="6" t="s">
        <v>31</v>
      </c>
      <c r="F15" s="6" t="s">
        <v>6</v>
      </c>
      <c r="G15" s="9" t="s">
        <v>32</v>
      </c>
      <c r="H15" s="6" t="s">
        <v>33</v>
      </c>
      <c r="I15" s="6" t="s">
        <v>2</v>
      </c>
      <c r="J15" s="6" t="s">
        <v>3</v>
      </c>
      <c r="K15" s="6" t="s">
        <v>4</v>
      </c>
      <c r="L15" s="6" t="s">
        <v>5</v>
      </c>
      <c r="M15" s="6" t="s">
        <v>6</v>
      </c>
      <c r="N15" s="23"/>
      <c r="O15" s="24" t="s">
        <v>8</v>
      </c>
      <c r="P15" s="6" t="s">
        <v>38</v>
      </c>
      <c r="Q15" s="24" t="s">
        <v>23</v>
      </c>
      <c r="R15" s="6" t="s">
        <v>39</v>
      </c>
      <c r="S15" s="9" t="s">
        <v>40</v>
      </c>
    </row>
    <row r="16" spans="1:19" s="11" customFormat="1" ht="18.95" customHeight="1">
      <c r="A16" s="6" t="s">
        <v>335</v>
      </c>
      <c r="B16" s="6"/>
      <c r="C16" s="6" t="s">
        <v>336</v>
      </c>
      <c r="D16" s="6" t="s">
        <v>337</v>
      </c>
      <c r="E16" s="6"/>
      <c r="F16" s="6"/>
      <c r="G16" s="9"/>
      <c r="H16" s="6"/>
      <c r="I16" s="6"/>
      <c r="J16" s="6"/>
      <c r="K16" s="6"/>
      <c r="L16" s="6"/>
      <c r="M16" s="6"/>
      <c r="N16" s="23"/>
      <c r="O16" s="24"/>
      <c r="P16" s="6"/>
      <c r="Q16" s="24"/>
      <c r="R16" s="6"/>
      <c r="S16" s="9"/>
    </row>
    <row r="17" spans="1:19" s="11" customFormat="1" ht="21.95" customHeight="1">
      <c r="A17" s="6" t="s">
        <v>338</v>
      </c>
      <c r="B17" s="6">
        <v>156</v>
      </c>
      <c r="C17" s="6" t="s">
        <v>336</v>
      </c>
      <c r="D17" s="6">
        <v>47</v>
      </c>
      <c r="E17" s="6">
        <v>47</v>
      </c>
      <c r="F17" s="6">
        <f t="shared" ref="F17:F21" si="5">SUM(E17-D17)</f>
        <v>0</v>
      </c>
      <c r="G17" s="9">
        <v>9.5</v>
      </c>
      <c r="H17" s="6">
        <f t="shared" ref="H17:H21" si="6">F17*G17</f>
        <v>0</v>
      </c>
      <c r="I17" s="6">
        <v>22938</v>
      </c>
      <c r="J17" s="6">
        <v>22938</v>
      </c>
      <c r="K17" s="6">
        <f t="shared" ref="K17:K31" si="7">J17-I17</f>
        <v>0</v>
      </c>
      <c r="L17" s="6">
        <v>1</v>
      </c>
      <c r="M17" s="6">
        <f t="shared" ref="M17:M31" si="8">L17*K17</f>
        <v>0</v>
      </c>
      <c r="N17" s="23">
        <v>1.03</v>
      </c>
      <c r="O17" s="24">
        <f t="shared" ref="O17:O32" si="9">N17*M17</f>
        <v>0</v>
      </c>
      <c r="P17" s="6">
        <v>0</v>
      </c>
      <c r="Q17" s="24">
        <f t="shared" ref="Q17:Q32" si="10">H17+O17+P17</f>
        <v>0</v>
      </c>
      <c r="R17" s="6">
        <v>1</v>
      </c>
      <c r="S17" s="9">
        <f t="shared" ref="S17:S31" si="11">Q17*R17</f>
        <v>0</v>
      </c>
    </row>
    <row r="18" spans="1:19" s="11" customFormat="1">
      <c r="A18" s="6" t="s">
        <v>339</v>
      </c>
      <c r="B18" s="6">
        <v>166</v>
      </c>
      <c r="C18" s="6" t="s">
        <v>336</v>
      </c>
      <c r="D18" s="6">
        <v>28</v>
      </c>
      <c r="E18" s="6">
        <v>28</v>
      </c>
      <c r="F18" s="6">
        <f t="shared" si="5"/>
        <v>0</v>
      </c>
      <c r="G18" s="9">
        <v>9.5</v>
      </c>
      <c r="H18" s="6">
        <f t="shared" si="6"/>
        <v>0</v>
      </c>
      <c r="I18" s="6">
        <v>29951</v>
      </c>
      <c r="J18" s="6">
        <v>31817</v>
      </c>
      <c r="K18" s="6">
        <f t="shared" si="7"/>
        <v>1866</v>
      </c>
      <c r="L18" s="6">
        <v>1</v>
      </c>
      <c r="M18" s="6">
        <f t="shared" si="8"/>
        <v>1866</v>
      </c>
      <c r="N18" s="23">
        <v>1.03</v>
      </c>
      <c r="O18" s="24">
        <f t="shared" si="9"/>
        <v>1921.98</v>
      </c>
      <c r="P18" s="6">
        <v>40</v>
      </c>
      <c r="Q18" s="24">
        <f t="shared" si="10"/>
        <v>1961.98</v>
      </c>
      <c r="R18" s="6">
        <v>1</v>
      </c>
      <c r="S18" s="9">
        <f t="shared" si="11"/>
        <v>1961.98</v>
      </c>
    </row>
    <row r="19" spans="1:19" s="11" customFormat="1">
      <c r="A19" s="6" t="s">
        <v>340</v>
      </c>
      <c r="B19" s="6">
        <v>171</v>
      </c>
      <c r="C19" s="6" t="s">
        <v>336</v>
      </c>
      <c r="D19" s="6"/>
      <c r="E19" s="6"/>
      <c r="F19" s="6"/>
      <c r="G19" s="9"/>
      <c r="H19" s="6"/>
      <c r="I19" s="6">
        <v>74083</v>
      </c>
      <c r="J19" s="6">
        <v>75362</v>
      </c>
      <c r="K19" s="6">
        <f t="shared" si="7"/>
        <v>1279</v>
      </c>
      <c r="L19" s="6">
        <v>1</v>
      </c>
      <c r="M19" s="6">
        <f t="shared" si="8"/>
        <v>1279</v>
      </c>
      <c r="N19" s="23">
        <v>1.03</v>
      </c>
      <c r="O19" s="24">
        <f t="shared" si="9"/>
        <v>1317.37</v>
      </c>
      <c r="P19" s="6">
        <v>40</v>
      </c>
      <c r="Q19" s="24">
        <f t="shared" si="10"/>
        <v>1357.37</v>
      </c>
      <c r="R19" s="6">
        <v>1</v>
      </c>
      <c r="S19" s="9">
        <f t="shared" si="11"/>
        <v>1357.37</v>
      </c>
    </row>
    <row r="20" spans="1:19" s="11" customFormat="1">
      <c r="A20" s="6" t="s">
        <v>341</v>
      </c>
      <c r="B20" s="6">
        <v>168</v>
      </c>
      <c r="C20" s="6" t="s">
        <v>336</v>
      </c>
      <c r="D20" s="6"/>
      <c r="E20" s="6"/>
      <c r="F20" s="6"/>
      <c r="G20" s="9"/>
      <c r="H20" s="6"/>
      <c r="I20" s="6">
        <v>48169</v>
      </c>
      <c r="J20" s="6">
        <v>51690</v>
      </c>
      <c r="K20" s="6">
        <f t="shared" si="7"/>
        <v>3521</v>
      </c>
      <c r="L20" s="6">
        <v>1</v>
      </c>
      <c r="M20" s="6">
        <f t="shared" si="8"/>
        <v>3521</v>
      </c>
      <c r="N20" s="23">
        <v>1.03</v>
      </c>
      <c r="O20" s="24">
        <f t="shared" si="9"/>
        <v>3626.63</v>
      </c>
      <c r="P20" s="6">
        <v>40</v>
      </c>
      <c r="Q20" s="24">
        <f t="shared" si="10"/>
        <v>3666.63</v>
      </c>
      <c r="R20" s="6">
        <v>1</v>
      </c>
      <c r="S20" s="9">
        <f t="shared" si="11"/>
        <v>3666.63</v>
      </c>
    </row>
    <row r="21" spans="1:19" s="11" customFormat="1">
      <c r="A21" s="6" t="s">
        <v>342</v>
      </c>
      <c r="B21" s="6">
        <v>493</v>
      </c>
      <c r="C21" s="6" t="s">
        <v>336</v>
      </c>
      <c r="D21" s="6">
        <v>66</v>
      </c>
      <c r="E21" s="6">
        <v>66</v>
      </c>
      <c r="F21" s="6">
        <f t="shared" si="5"/>
        <v>0</v>
      </c>
      <c r="G21" s="9">
        <v>9.5</v>
      </c>
      <c r="H21" s="6">
        <f t="shared" si="6"/>
        <v>0</v>
      </c>
      <c r="I21" s="6">
        <v>584</v>
      </c>
      <c r="J21" s="6">
        <v>645</v>
      </c>
      <c r="K21" s="6">
        <f t="shared" si="7"/>
        <v>61</v>
      </c>
      <c r="L21" s="6">
        <v>20</v>
      </c>
      <c r="M21" s="6">
        <f t="shared" si="8"/>
        <v>1220</v>
      </c>
      <c r="N21" s="23">
        <v>1.03</v>
      </c>
      <c r="O21" s="24">
        <f t="shared" si="9"/>
        <v>1256.5999999999999</v>
      </c>
      <c r="P21" s="6">
        <v>120</v>
      </c>
      <c r="Q21" s="24">
        <f t="shared" si="10"/>
        <v>1376.6</v>
      </c>
      <c r="R21" s="6">
        <v>0.5</v>
      </c>
      <c r="S21" s="9">
        <f t="shared" si="11"/>
        <v>688.3</v>
      </c>
    </row>
    <row r="22" spans="1:19" s="11" customFormat="1">
      <c r="A22" s="6" t="s">
        <v>343</v>
      </c>
      <c r="B22" s="6">
        <v>167</v>
      </c>
      <c r="C22" s="6" t="s">
        <v>336</v>
      </c>
      <c r="D22" s="6"/>
      <c r="E22" s="6"/>
      <c r="F22" s="6"/>
      <c r="G22" s="9"/>
      <c r="H22" s="6"/>
      <c r="I22" s="6">
        <v>27815</v>
      </c>
      <c r="J22" s="6">
        <v>29833</v>
      </c>
      <c r="K22" s="6">
        <f t="shared" si="7"/>
        <v>2018</v>
      </c>
      <c r="L22" s="6">
        <v>1</v>
      </c>
      <c r="M22" s="6">
        <f t="shared" si="8"/>
        <v>2018</v>
      </c>
      <c r="N22" s="23">
        <v>1.03</v>
      </c>
      <c r="O22" s="24">
        <f t="shared" si="9"/>
        <v>2078.54</v>
      </c>
      <c r="P22" s="6">
        <v>40</v>
      </c>
      <c r="Q22" s="24">
        <f t="shared" si="10"/>
        <v>2118.54</v>
      </c>
      <c r="R22" s="6">
        <v>1</v>
      </c>
      <c r="S22" s="9">
        <f t="shared" si="11"/>
        <v>2118.54</v>
      </c>
    </row>
    <row r="23" spans="1:19" s="11" customFormat="1">
      <c r="A23" s="6" t="s">
        <v>344</v>
      </c>
      <c r="B23" s="6">
        <v>165</v>
      </c>
      <c r="C23" s="6" t="s">
        <v>336</v>
      </c>
      <c r="D23" s="6" t="s">
        <v>345</v>
      </c>
      <c r="E23" s="6"/>
      <c r="F23" s="6">
        <v>0</v>
      </c>
      <c r="G23" s="9">
        <v>9.5</v>
      </c>
      <c r="H23" s="6">
        <f t="shared" ref="H23:H27" si="12">F23*G23</f>
        <v>0</v>
      </c>
      <c r="I23" s="6">
        <v>75832</v>
      </c>
      <c r="J23" s="6">
        <v>79752</v>
      </c>
      <c r="K23" s="6">
        <f t="shared" si="7"/>
        <v>3920</v>
      </c>
      <c r="L23" s="6">
        <v>1</v>
      </c>
      <c r="M23" s="6">
        <f t="shared" si="8"/>
        <v>3920</v>
      </c>
      <c r="N23" s="23">
        <v>1.03</v>
      </c>
      <c r="O23" s="24">
        <f t="shared" si="9"/>
        <v>4037.6</v>
      </c>
      <c r="P23" s="6">
        <v>80</v>
      </c>
      <c r="Q23" s="24">
        <f t="shared" si="10"/>
        <v>4117.6000000000004</v>
      </c>
      <c r="R23" s="6">
        <v>1</v>
      </c>
      <c r="S23" s="9">
        <f t="shared" si="11"/>
        <v>4117.6000000000004</v>
      </c>
    </row>
    <row r="24" spans="1:19" s="11" customFormat="1">
      <c r="A24" s="6" t="s">
        <v>346</v>
      </c>
      <c r="B24" s="6">
        <v>164</v>
      </c>
      <c r="C24" s="6" t="s">
        <v>336</v>
      </c>
      <c r="D24" s="6"/>
      <c r="E24" s="6"/>
      <c r="F24" s="6"/>
      <c r="G24" s="9"/>
      <c r="H24" s="6"/>
      <c r="I24" s="6">
        <v>75533</v>
      </c>
      <c r="J24" s="6">
        <v>77674</v>
      </c>
      <c r="K24" s="6">
        <f t="shared" si="7"/>
        <v>2141</v>
      </c>
      <c r="L24" s="6">
        <v>1</v>
      </c>
      <c r="M24" s="6">
        <f t="shared" si="8"/>
        <v>2141</v>
      </c>
      <c r="N24" s="23">
        <v>1.03</v>
      </c>
      <c r="O24" s="24">
        <f t="shared" si="9"/>
        <v>2205.23</v>
      </c>
      <c r="P24" s="6">
        <v>140</v>
      </c>
      <c r="Q24" s="24">
        <f t="shared" si="10"/>
        <v>2345.23</v>
      </c>
      <c r="R24" s="6">
        <v>1</v>
      </c>
      <c r="S24" s="9">
        <f t="shared" si="11"/>
        <v>2345.23</v>
      </c>
    </row>
    <row r="25" spans="1:19" s="11" customFormat="1">
      <c r="A25" s="6" t="s">
        <v>347</v>
      </c>
      <c r="B25" s="6">
        <v>163</v>
      </c>
      <c r="C25" s="6" t="s">
        <v>336</v>
      </c>
      <c r="D25" s="6"/>
      <c r="E25" s="6"/>
      <c r="F25" s="6"/>
      <c r="G25" s="9"/>
      <c r="H25" s="6"/>
      <c r="I25" s="6">
        <v>88543</v>
      </c>
      <c r="J25" s="6">
        <v>96491</v>
      </c>
      <c r="K25" s="6">
        <f t="shared" si="7"/>
        <v>7948</v>
      </c>
      <c r="L25" s="6">
        <v>1</v>
      </c>
      <c r="M25" s="6">
        <f t="shared" si="8"/>
        <v>7948</v>
      </c>
      <c r="N25" s="23">
        <v>1.03</v>
      </c>
      <c r="O25" s="24">
        <f t="shared" si="9"/>
        <v>8186.44</v>
      </c>
      <c r="P25" s="6">
        <v>140</v>
      </c>
      <c r="Q25" s="24">
        <f t="shared" si="10"/>
        <v>8326.44</v>
      </c>
      <c r="R25" s="6">
        <v>1</v>
      </c>
      <c r="S25" s="9">
        <f t="shared" si="11"/>
        <v>8326.44</v>
      </c>
    </row>
    <row r="26" spans="1:19" s="11" customFormat="1">
      <c r="A26" s="6" t="s">
        <v>348</v>
      </c>
      <c r="B26" s="6">
        <v>153</v>
      </c>
      <c r="C26" s="6" t="s">
        <v>336</v>
      </c>
      <c r="D26" s="6">
        <v>21</v>
      </c>
      <c r="E26" s="6">
        <v>21</v>
      </c>
      <c r="F26" s="6">
        <f>SUM(E26-D26)</f>
        <v>0</v>
      </c>
      <c r="G26" s="9">
        <v>9.5</v>
      </c>
      <c r="H26" s="6">
        <f t="shared" si="12"/>
        <v>0</v>
      </c>
      <c r="I26" s="6">
        <v>10690</v>
      </c>
      <c r="J26" s="6">
        <v>12346</v>
      </c>
      <c r="K26" s="6">
        <f t="shared" si="7"/>
        <v>1656</v>
      </c>
      <c r="L26" s="6">
        <v>1</v>
      </c>
      <c r="M26" s="6">
        <f t="shared" si="8"/>
        <v>1656</v>
      </c>
      <c r="N26" s="23">
        <v>1.03</v>
      </c>
      <c r="O26" s="24">
        <f t="shared" si="9"/>
        <v>1705.68</v>
      </c>
      <c r="P26" s="6">
        <v>60</v>
      </c>
      <c r="Q26" s="24">
        <f t="shared" si="10"/>
        <v>1765.68</v>
      </c>
      <c r="R26" s="6">
        <v>1</v>
      </c>
      <c r="S26" s="9">
        <f t="shared" si="11"/>
        <v>1765.68</v>
      </c>
    </row>
    <row r="27" spans="1:19" s="11" customFormat="1">
      <c r="A27" s="6" t="s">
        <v>349</v>
      </c>
      <c r="B27" s="6">
        <v>154</v>
      </c>
      <c r="C27" s="6" t="s">
        <v>336</v>
      </c>
      <c r="D27" s="6">
        <v>35</v>
      </c>
      <c r="E27" s="6">
        <v>35</v>
      </c>
      <c r="F27" s="6">
        <f>SUM(E27-D27)</f>
        <v>0</v>
      </c>
      <c r="G27" s="9">
        <v>9.5</v>
      </c>
      <c r="H27" s="6">
        <f t="shared" si="12"/>
        <v>0</v>
      </c>
      <c r="I27" s="6">
        <v>20594</v>
      </c>
      <c r="J27" s="6">
        <v>21805</v>
      </c>
      <c r="K27" s="6">
        <f t="shared" si="7"/>
        <v>1211</v>
      </c>
      <c r="L27" s="6">
        <v>1</v>
      </c>
      <c r="M27" s="6">
        <f t="shared" si="8"/>
        <v>1211</v>
      </c>
      <c r="N27" s="23">
        <v>1.03</v>
      </c>
      <c r="O27" s="24">
        <f t="shared" si="9"/>
        <v>1247.33</v>
      </c>
      <c r="P27" s="6">
        <v>60</v>
      </c>
      <c r="Q27" s="24">
        <f t="shared" si="10"/>
        <v>1307.33</v>
      </c>
      <c r="R27" s="6">
        <v>1</v>
      </c>
      <c r="S27" s="9">
        <f t="shared" si="11"/>
        <v>1307.33</v>
      </c>
    </row>
    <row r="28" spans="1:19" s="11" customFormat="1">
      <c r="A28" s="6" t="s">
        <v>350</v>
      </c>
      <c r="B28" s="6">
        <v>155</v>
      </c>
      <c r="C28" s="6" t="s">
        <v>336</v>
      </c>
      <c r="D28" s="6" t="s">
        <v>351</v>
      </c>
      <c r="E28" s="6"/>
      <c r="F28" s="6"/>
      <c r="G28" s="9"/>
      <c r="H28" s="6"/>
      <c r="I28" s="6">
        <v>23192</v>
      </c>
      <c r="J28" s="6">
        <v>23631</v>
      </c>
      <c r="K28" s="6">
        <f t="shared" si="7"/>
        <v>439</v>
      </c>
      <c r="L28" s="6">
        <v>1</v>
      </c>
      <c r="M28" s="6">
        <f t="shared" si="8"/>
        <v>439</v>
      </c>
      <c r="N28" s="23">
        <v>1.03</v>
      </c>
      <c r="O28" s="24">
        <f t="shared" si="9"/>
        <v>452.17</v>
      </c>
      <c r="P28" s="6">
        <v>40</v>
      </c>
      <c r="Q28" s="24">
        <f t="shared" si="10"/>
        <v>492.17</v>
      </c>
      <c r="R28" s="6">
        <v>1</v>
      </c>
      <c r="S28" s="9">
        <f t="shared" si="11"/>
        <v>492.17</v>
      </c>
    </row>
    <row r="29" spans="1:19" s="11" customFormat="1">
      <c r="A29" s="6" t="s">
        <v>352</v>
      </c>
      <c r="B29" s="6"/>
      <c r="C29" s="6" t="s">
        <v>353</v>
      </c>
      <c r="D29" s="6"/>
      <c r="E29" s="6"/>
      <c r="F29" s="6"/>
      <c r="G29" s="9"/>
      <c r="H29" s="6"/>
      <c r="I29" s="6">
        <v>0</v>
      </c>
      <c r="J29" s="6">
        <v>0</v>
      </c>
      <c r="K29" s="6">
        <f t="shared" si="7"/>
        <v>0</v>
      </c>
      <c r="L29" s="6">
        <v>1</v>
      </c>
      <c r="M29" s="6">
        <f t="shared" si="8"/>
        <v>0</v>
      </c>
      <c r="N29" s="23">
        <v>1.03</v>
      </c>
      <c r="O29" s="24">
        <f t="shared" si="9"/>
        <v>0</v>
      </c>
      <c r="P29" s="6"/>
      <c r="Q29" s="24">
        <f t="shared" si="10"/>
        <v>0</v>
      </c>
      <c r="R29" s="6">
        <v>0.5</v>
      </c>
      <c r="S29" s="9">
        <f t="shared" si="11"/>
        <v>0</v>
      </c>
    </row>
    <row r="30" spans="1:19" s="11" customFormat="1">
      <c r="A30" s="6" t="s">
        <v>354</v>
      </c>
      <c r="B30" s="6">
        <v>253</v>
      </c>
      <c r="C30" s="6" t="s">
        <v>336</v>
      </c>
      <c r="D30" s="6"/>
      <c r="E30" s="6"/>
      <c r="F30" s="6"/>
      <c r="G30" s="9"/>
      <c r="H30" s="6"/>
      <c r="I30" s="6">
        <v>97010</v>
      </c>
      <c r="J30" s="6">
        <v>104045</v>
      </c>
      <c r="K30" s="6">
        <f t="shared" si="7"/>
        <v>7035</v>
      </c>
      <c r="L30" s="6">
        <v>1</v>
      </c>
      <c r="M30" s="6">
        <f t="shared" si="8"/>
        <v>7035</v>
      </c>
      <c r="N30" s="23">
        <v>1.03</v>
      </c>
      <c r="O30" s="24">
        <f t="shared" si="9"/>
        <v>7246.05</v>
      </c>
      <c r="P30" s="6">
        <v>40</v>
      </c>
      <c r="Q30" s="24">
        <f t="shared" si="10"/>
        <v>7286.05</v>
      </c>
      <c r="R30" s="6">
        <v>1</v>
      </c>
      <c r="S30" s="9">
        <f t="shared" si="11"/>
        <v>7286.05</v>
      </c>
    </row>
    <row r="31" spans="1:19" s="11" customFormat="1">
      <c r="A31" s="6" t="s">
        <v>355</v>
      </c>
      <c r="B31" s="6">
        <v>254</v>
      </c>
      <c r="C31" s="6" t="s">
        <v>336</v>
      </c>
      <c r="D31" s="6"/>
      <c r="E31" s="6"/>
      <c r="F31" s="6"/>
      <c r="G31" s="9"/>
      <c r="H31" s="6"/>
      <c r="I31" s="6">
        <v>21340</v>
      </c>
      <c r="J31" s="6">
        <v>22108</v>
      </c>
      <c r="K31" s="6">
        <f t="shared" si="7"/>
        <v>768</v>
      </c>
      <c r="L31" s="6">
        <v>1</v>
      </c>
      <c r="M31" s="6">
        <f t="shared" si="8"/>
        <v>768</v>
      </c>
      <c r="N31" s="23">
        <v>1.03</v>
      </c>
      <c r="O31" s="24">
        <f t="shared" si="9"/>
        <v>791.04</v>
      </c>
      <c r="P31" s="6"/>
      <c r="Q31" s="24">
        <f t="shared" si="10"/>
        <v>791.04</v>
      </c>
      <c r="R31" s="6">
        <v>1</v>
      </c>
      <c r="S31" s="9">
        <f t="shared" si="11"/>
        <v>791.04</v>
      </c>
    </row>
    <row r="32" spans="1:19" s="11" customFormat="1">
      <c r="A32" s="6" t="s">
        <v>23</v>
      </c>
      <c r="B32" s="6"/>
      <c r="C32" s="6" t="s">
        <v>336</v>
      </c>
      <c r="D32" s="6"/>
      <c r="E32" s="6"/>
      <c r="F32" s="6">
        <f>SUM(F18:F28)</f>
        <v>0</v>
      </c>
      <c r="G32" s="9">
        <v>9.5</v>
      </c>
      <c r="H32" s="6">
        <f>F32*G32</f>
        <v>0</v>
      </c>
      <c r="I32" s="6"/>
      <c r="J32" s="6"/>
      <c r="K32" s="6"/>
      <c r="L32" s="6"/>
      <c r="M32" s="6">
        <f>SUM(M18:M31)</f>
        <v>35022</v>
      </c>
      <c r="N32" s="23">
        <v>1.03</v>
      </c>
      <c r="O32" s="24">
        <f t="shared" si="9"/>
        <v>36072.660000000003</v>
      </c>
      <c r="P32" s="6">
        <f>SUM(P18:P28)</f>
        <v>800</v>
      </c>
      <c r="Q32" s="24">
        <f t="shared" si="10"/>
        <v>36872.660000000003</v>
      </c>
      <c r="R32" s="6">
        <v>1</v>
      </c>
      <c r="S32" s="9">
        <f>SUM(S17:S31)</f>
        <v>36224.36</v>
      </c>
    </row>
    <row r="33" spans="1:19" s="11" customForma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</row>
    <row r="34" spans="1:19" s="11" customFormat="1"/>
    <row r="35" spans="1:19" s="11" customFormat="1" ht="24">
      <c r="A35" s="6" t="s">
        <v>1</v>
      </c>
      <c r="B35" s="7" t="s">
        <v>27</v>
      </c>
      <c r="C35" s="7" t="s">
        <v>356</v>
      </c>
      <c r="D35" s="6" t="s">
        <v>30</v>
      </c>
      <c r="E35" s="6" t="s">
        <v>31</v>
      </c>
      <c r="F35" s="6" t="s">
        <v>6</v>
      </c>
      <c r="G35" s="9" t="s">
        <v>32</v>
      </c>
      <c r="H35" s="6" t="s">
        <v>33</v>
      </c>
      <c r="I35" s="6" t="s">
        <v>2</v>
      </c>
      <c r="J35" s="6" t="s">
        <v>3</v>
      </c>
      <c r="K35" s="6" t="s">
        <v>4</v>
      </c>
      <c r="L35" s="6" t="s">
        <v>5</v>
      </c>
      <c r="M35" s="6" t="s">
        <v>6</v>
      </c>
      <c r="N35" s="23"/>
      <c r="O35" s="24" t="s">
        <v>8</v>
      </c>
      <c r="P35" s="6" t="s">
        <v>38</v>
      </c>
      <c r="Q35" s="24" t="s">
        <v>23</v>
      </c>
      <c r="R35" s="6" t="s">
        <v>39</v>
      </c>
      <c r="S35" s="9" t="s">
        <v>40</v>
      </c>
    </row>
    <row r="36" spans="1:19" s="11" customFormat="1">
      <c r="A36" s="6"/>
      <c r="B36" s="6"/>
      <c r="C36" s="6" t="s">
        <v>357</v>
      </c>
      <c r="D36" s="6"/>
      <c r="E36" s="6"/>
      <c r="F36" s="6"/>
      <c r="G36" s="9"/>
      <c r="H36" s="6"/>
      <c r="I36" s="6"/>
      <c r="J36" s="6"/>
      <c r="K36" s="6"/>
      <c r="L36" s="6"/>
      <c r="M36" s="6"/>
      <c r="N36" s="23"/>
      <c r="O36" s="24"/>
      <c r="P36" s="6"/>
      <c r="Q36" s="24"/>
      <c r="R36" s="6"/>
      <c r="S36" s="9"/>
    </row>
    <row r="37" spans="1:19" s="11" customFormat="1">
      <c r="A37" s="6" t="s">
        <v>358</v>
      </c>
      <c r="B37" s="7">
        <v>424</v>
      </c>
      <c r="C37" s="7" t="s">
        <v>359</v>
      </c>
      <c r="D37" s="6">
        <v>1</v>
      </c>
      <c r="E37" s="6">
        <v>1</v>
      </c>
      <c r="F37" s="6">
        <f>SUM(E37-D37)</f>
        <v>0</v>
      </c>
      <c r="G37" s="9">
        <v>9.5</v>
      </c>
      <c r="H37" s="6">
        <f>F37*G37</f>
        <v>0</v>
      </c>
      <c r="I37" s="6">
        <v>26462</v>
      </c>
      <c r="J37" s="6">
        <v>26527</v>
      </c>
      <c r="K37" s="6">
        <f t="shared" ref="K37:K45" si="13">J37-I37</f>
        <v>65</v>
      </c>
      <c r="L37" s="6">
        <v>1</v>
      </c>
      <c r="M37" s="6">
        <f t="shared" ref="M37:M45" si="14">L37*K37</f>
        <v>65</v>
      </c>
      <c r="N37" s="23">
        <v>1.03</v>
      </c>
      <c r="O37" s="24">
        <f t="shared" ref="O37:O45" si="15">N37*M37</f>
        <v>66.95</v>
      </c>
      <c r="P37" s="6">
        <v>80</v>
      </c>
      <c r="Q37" s="24">
        <f t="shared" ref="Q37:Q45" si="16">H37+O37+P37</f>
        <v>146.94999999999999</v>
      </c>
      <c r="R37" s="6">
        <v>1</v>
      </c>
      <c r="S37" s="9">
        <f t="shared" ref="S37:S45" si="17">Q37*R37</f>
        <v>146.94999999999999</v>
      </c>
    </row>
    <row r="38" spans="1:19" s="11" customFormat="1">
      <c r="A38" s="6" t="s">
        <v>360</v>
      </c>
      <c r="B38" s="6">
        <v>126</v>
      </c>
      <c r="C38" s="6" t="s">
        <v>359</v>
      </c>
      <c r="D38" s="6"/>
      <c r="E38" s="6"/>
      <c r="F38" s="6"/>
      <c r="G38" s="9"/>
      <c r="H38" s="6"/>
      <c r="I38" s="6">
        <v>21303</v>
      </c>
      <c r="J38" s="6">
        <v>22212</v>
      </c>
      <c r="K38" s="6">
        <f t="shared" si="13"/>
        <v>909</v>
      </c>
      <c r="L38" s="6">
        <v>40</v>
      </c>
      <c r="M38" s="6">
        <f t="shared" si="14"/>
        <v>36360</v>
      </c>
      <c r="N38" s="23">
        <v>1.03</v>
      </c>
      <c r="O38" s="24">
        <f t="shared" si="15"/>
        <v>37450.800000000003</v>
      </c>
      <c r="P38" s="6"/>
      <c r="Q38" s="24">
        <f t="shared" si="16"/>
        <v>37450.800000000003</v>
      </c>
      <c r="R38" s="6">
        <v>1</v>
      </c>
      <c r="S38" s="9">
        <f t="shared" si="17"/>
        <v>37450.800000000003</v>
      </c>
    </row>
    <row r="39" spans="1:19" s="11" customFormat="1">
      <c r="A39" s="6" t="s">
        <v>361</v>
      </c>
      <c r="B39" s="6">
        <v>145</v>
      </c>
      <c r="C39" s="6" t="s">
        <v>359</v>
      </c>
      <c r="D39" s="6"/>
      <c r="E39" s="6"/>
      <c r="F39" s="6"/>
      <c r="G39" s="9"/>
      <c r="H39" s="6"/>
      <c r="I39" s="6">
        <v>31688</v>
      </c>
      <c r="J39" s="6">
        <v>32753</v>
      </c>
      <c r="K39" s="6">
        <f t="shared" si="13"/>
        <v>1065</v>
      </c>
      <c r="L39" s="6">
        <v>20</v>
      </c>
      <c r="M39" s="6">
        <f t="shared" si="14"/>
        <v>21300</v>
      </c>
      <c r="N39" s="23">
        <v>1.03</v>
      </c>
      <c r="O39" s="24">
        <f t="shared" si="15"/>
        <v>21939</v>
      </c>
      <c r="P39" s="6"/>
      <c r="Q39" s="24">
        <f t="shared" si="16"/>
        <v>21939</v>
      </c>
      <c r="R39" s="6">
        <v>1</v>
      </c>
      <c r="S39" s="9">
        <f t="shared" si="17"/>
        <v>21939</v>
      </c>
    </row>
    <row r="40" spans="1:19" s="11" customFormat="1">
      <c r="A40" s="6" t="s">
        <v>362</v>
      </c>
      <c r="B40" s="6">
        <v>499</v>
      </c>
      <c r="C40" s="6" t="s">
        <v>359</v>
      </c>
      <c r="D40" s="6"/>
      <c r="E40" s="6"/>
      <c r="F40" s="6"/>
      <c r="G40" s="9"/>
      <c r="H40" s="6"/>
      <c r="I40" s="6">
        <v>4444</v>
      </c>
      <c r="J40" s="6">
        <v>6332</v>
      </c>
      <c r="K40" s="6">
        <f t="shared" si="13"/>
        <v>1888</v>
      </c>
      <c r="L40" s="6">
        <v>40</v>
      </c>
      <c r="M40" s="6">
        <f t="shared" si="14"/>
        <v>75520</v>
      </c>
      <c r="N40" s="23">
        <v>1.03</v>
      </c>
      <c r="O40" s="24">
        <f t="shared" si="15"/>
        <v>77785.600000000006</v>
      </c>
      <c r="P40" s="6"/>
      <c r="Q40" s="24">
        <f t="shared" si="16"/>
        <v>77785.600000000006</v>
      </c>
      <c r="R40" s="6">
        <v>1</v>
      </c>
      <c r="S40" s="9">
        <f t="shared" si="17"/>
        <v>77785.600000000006</v>
      </c>
    </row>
    <row r="41" spans="1:19" s="11" customFormat="1">
      <c r="A41" s="6" t="s">
        <v>363</v>
      </c>
      <c r="B41" s="6">
        <v>139</v>
      </c>
      <c r="C41" s="6"/>
      <c r="D41" s="6"/>
      <c r="E41" s="6"/>
      <c r="F41" s="6"/>
      <c r="G41" s="9"/>
      <c r="H41" s="6"/>
      <c r="I41" s="6">
        <v>2398</v>
      </c>
      <c r="J41" s="6">
        <v>2398</v>
      </c>
      <c r="K41" s="6">
        <f t="shared" si="13"/>
        <v>0</v>
      </c>
      <c r="L41" s="6">
        <v>1</v>
      </c>
      <c r="M41" s="6">
        <f t="shared" si="14"/>
        <v>0</v>
      </c>
      <c r="N41" s="23">
        <v>1.03</v>
      </c>
      <c r="O41" s="24">
        <f t="shared" si="15"/>
        <v>0</v>
      </c>
      <c r="P41" s="6"/>
      <c r="Q41" s="24">
        <f t="shared" si="16"/>
        <v>0</v>
      </c>
      <c r="R41" s="6">
        <v>0.25</v>
      </c>
      <c r="S41" s="9">
        <f t="shared" si="17"/>
        <v>0</v>
      </c>
    </row>
    <row r="42" spans="1:19" s="11" customFormat="1">
      <c r="A42" s="6" t="s">
        <v>364</v>
      </c>
      <c r="B42" s="6">
        <v>354</v>
      </c>
      <c r="C42" s="6"/>
      <c r="D42" s="6"/>
      <c r="E42" s="6"/>
      <c r="F42" s="6"/>
      <c r="G42" s="9"/>
      <c r="H42" s="6"/>
      <c r="I42" s="6">
        <v>379658</v>
      </c>
      <c r="J42" s="6">
        <v>379658</v>
      </c>
      <c r="K42" s="6">
        <f t="shared" si="13"/>
        <v>0</v>
      </c>
      <c r="L42" s="6">
        <v>1</v>
      </c>
      <c r="M42" s="6">
        <f t="shared" si="14"/>
        <v>0</v>
      </c>
      <c r="N42" s="23">
        <v>1.03</v>
      </c>
      <c r="O42" s="24">
        <f t="shared" si="15"/>
        <v>0</v>
      </c>
      <c r="P42" s="6"/>
      <c r="Q42" s="24">
        <f t="shared" si="16"/>
        <v>0</v>
      </c>
      <c r="R42" s="6">
        <v>0.25</v>
      </c>
      <c r="S42" s="9">
        <f t="shared" si="17"/>
        <v>0</v>
      </c>
    </row>
    <row r="43" spans="1:19" s="11" customFormat="1">
      <c r="A43" s="6" t="s">
        <v>365</v>
      </c>
      <c r="B43" s="6">
        <v>124</v>
      </c>
      <c r="C43" s="6" t="s">
        <v>359</v>
      </c>
      <c r="D43" s="6">
        <v>29</v>
      </c>
      <c r="E43" s="6">
        <v>29</v>
      </c>
      <c r="F43" s="6">
        <f>SUM(E43-D43)</f>
        <v>0</v>
      </c>
      <c r="G43" s="9">
        <v>9.5</v>
      </c>
      <c r="H43" s="6">
        <f t="shared" ref="H43:H45" si="18">F43*G43</f>
        <v>0</v>
      </c>
      <c r="I43" s="6">
        <v>27687</v>
      </c>
      <c r="J43" s="6">
        <v>28392</v>
      </c>
      <c r="K43" s="6">
        <f t="shared" si="13"/>
        <v>705</v>
      </c>
      <c r="L43" s="6">
        <v>1</v>
      </c>
      <c r="M43" s="6">
        <f t="shared" si="14"/>
        <v>705</v>
      </c>
      <c r="N43" s="23">
        <v>1.03</v>
      </c>
      <c r="O43" s="24">
        <f t="shared" si="15"/>
        <v>726.15</v>
      </c>
      <c r="P43" s="6">
        <v>80</v>
      </c>
      <c r="Q43" s="24">
        <f t="shared" si="16"/>
        <v>806.15</v>
      </c>
      <c r="R43" s="6">
        <v>1</v>
      </c>
      <c r="S43" s="9">
        <f t="shared" si="17"/>
        <v>806.15</v>
      </c>
    </row>
    <row r="44" spans="1:19" s="11" customFormat="1">
      <c r="A44" s="6" t="s">
        <v>366</v>
      </c>
      <c r="B44" s="6">
        <v>123</v>
      </c>
      <c r="C44" s="6" t="s">
        <v>359</v>
      </c>
      <c r="D44" s="6"/>
      <c r="E44" s="6"/>
      <c r="F44" s="6"/>
      <c r="G44" s="9">
        <v>9.5</v>
      </c>
      <c r="H44" s="6"/>
      <c r="I44" s="6">
        <v>109295</v>
      </c>
      <c r="J44" s="6">
        <v>113819</v>
      </c>
      <c r="K44" s="6">
        <f t="shared" si="13"/>
        <v>4524</v>
      </c>
      <c r="L44" s="6">
        <v>1</v>
      </c>
      <c r="M44" s="6">
        <f t="shared" si="14"/>
        <v>4524</v>
      </c>
      <c r="N44" s="23">
        <v>1.03</v>
      </c>
      <c r="O44" s="24">
        <f t="shared" si="15"/>
        <v>4659.72</v>
      </c>
      <c r="P44" s="6">
        <v>80</v>
      </c>
      <c r="Q44" s="24">
        <f t="shared" si="16"/>
        <v>4739.72</v>
      </c>
      <c r="R44" s="6">
        <v>1</v>
      </c>
      <c r="S44" s="9">
        <f t="shared" si="17"/>
        <v>4739.72</v>
      </c>
    </row>
    <row r="45" spans="1:19" s="11" customFormat="1">
      <c r="A45" s="6" t="s">
        <v>367</v>
      </c>
      <c r="B45" s="6">
        <v>404</v>
      </c>
      <c r="C45" s="6" t="s">
        <v>359</v>
      </c>
      <c r="D45" s="6">
        <v>42</v>
      </c>
      <c r="E45" s="6">
        <v>42</v>
      </c>
      <c r="F45" s="6">
        <f>SUM(E45-D45)</f>
        <v>0</v>
      </c>
      <c r="G45" s="9">
        <v>9.5</v>
      </c>
      <c r="H45" s="6">
        <f t="shared" si="18"/>
        <v>0</v>
      </c>
      <c r="I45" s="6">
        <v>29461</v>
      </c>
      <c r="J45" s="6">
        <v>29878</v>
      </c>
      <c r="K45" s="6">
        <f t="shared" si="13"/>
        <v>417</v>
      </c>
      <c r="L45" s="6">
        <v>1</v>
      </c>
      <c r="M45" s="6">
        <f t="shared" si="14"/>
        <v>417</v>
      </c>
      <c r="N45" s="23">
        <v>1.03</v>
      </c>
      <c r="O45" s="24">
        <f t="shared" si="15"/>
        <v>429.51</v>
      </c>
      <c r="P45" s="6">
        <v>60</v>
      </c>
      <c r="Q45" s="24">
        <f t="shared" si="16"/>
        <v>489.51</v>
      </c>
      <c r="R45" s="6">
        <v>1</v>
      </c>
      <c r="S45" s="9">
        <f t="shared" si="17"/>
        <v>489.51</v>
      </c>
    </row>
    <row r="46" spans="1:19" s="11" customFormat="1">
      <c r="A46" s="6" t="s">
        <v>23</v>
      </c>
      <c r="B46" s="6"/>
      <c r="C46" s="6" t="s">
        <v>359</v>
      </c>
      <c r="D46" s="6"/>
      <c r="E46" s="6"/>
      <c r="F46" s="6"/>
      <c r="G46" s="9"/>
      <c r="H46" s="6"/>
      <c r="I46" s="6"/>
      <c r="J46" s="6"/>
      <c r="K46" s="6"/>
      <c r="L46" s="6"/>
      <c r="M46" s="6"/>
      <c r="N46" s="23"/>
      <c r="O46" s="24"/>
      <c r="P46" s="6"/>
      <c r="Q46" s="24"/>
      <c r="R46" s="6"/>
      <c r="S46" s="9">
        <f>SUM(S37:S45)</f>
        <v>143357.73000000001</v>
      </c>
    </row>
    <row r="47" spans="1:19" s="11" customFormat="1"/>
    <row r="48" spans="1:19" s="11" customForma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</row>
    <row r="49" spans="1:19" s="11" customForma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</row>
    <row r="50" spans="1:19" s="11" customFormat="1"/>
    <row r="51" spans="1:19" s="11" customFormat="1"/>
    <row r="52" spans="1:19" s="11" customFormat="1"/>
    <row r="53" spans="1:19" s="11" customFormat="1" ht="24">
      <c r="A53" s="6" t="s">
        <v>368</v>
      </c>
      <c r="B53" s="7" t="s">
        <v>27</v>
      </c>
      <c r="C53" s="7" t="s">
        <v>369</v>
      </c>
      <c r="D53" s="6" t="s">
        <v>30</v>
      </c>
      <c r="E53" s="6" t="s">
        <v>31</v>
      </c>
      <c r="F53" s="6" t="s">
        <v>6</v>
      </c>
      <c r="G53" s="9" t="s">
        <v>32</v>
      </c>
      <c r="H53" s="6" t="s">
        <v>33</v>
      </c>
      <c r="I53" s="6" t="s">
        <v>3</v>
      </c>
      <c r="J53" s="6" t="s">
        <v>3</v>
      </c>
      <c r="K53" s="6" t="s">
        <v>4</v>
      </c>
      <c r="L53" s="6" t="s">
        <v>5</v>
      </c>
      <c r="M53" s="6" t="s">
        <v>6</v>
      </c>
      <c r="N53" s="23"/>
      <c r="O53" s="24" t="s">
        <v>8</v>
      </c>
      <c r="P53" s="6" t="s">
        <v>38</v>
      </c>
      <c r="Q53" s="24" t="s">
        <v>23</v>
      </c>
      <c r="R53" s="6" t="s">
        <v>39</v>
      </c>
      <c r="S53" s="9" t="s">
        <v>40</v>
      </c>
    </row>
    <row r="54" spans="1:19" s="11" customFormat="1">
      <c r="A54" s="6"/>
      <c r="B54" s="6"/>
      <c r="C54" s="6" t="s">
        <v>357</v>
      </c>
      <c r="D54" s="6"/>
      <c r="E54" s="6"/>
      <c r="F54" s="6"/>
      <c r="G54" s="9"/>
      <c r="H54" s="6"/>
      <c r="I54" s="6"/>
      <c r="J54" s="6"/>
      <c r="K54" s="6"/>
      <c r="L54" s="6"/>
      <c r="M54" s="6"/>
      <c r="N54" s="23"/>
      <c r="O54" s="24"/>
      <c r="P54" s="6"/>
      <c r="Q54" s="24"/>
      <c r="R54" s="6"/>
      <c r="S54" s="9"/>
    </row>
    <row r="55" spans="1:19" s="11" customFormat="1">
      <c r="A55" s="6" t="s">
        <v>370</v>
      </c>
      <c r="B55" s="6">
        <v>194</v>
      </c>
      <c r="C55" s="6" t="s">
        <v>267</v>
      </c>
      <c r="D55" s="6"/>
      <c r="E55" s="6"/>
      <c r="F55" s="6"/>
      <c r="G55" s="9"/>
      <c r="H55" s="6"/>
      <c r="I55" s="6">
        <v>86109</v>
      </c>
      <c r="J55" s="6">
        <v>88283</v>
      </c>
      <c r="K55" s="6">
        <f t="shared" ref="K55:K64" si="19">J55-I55</f>
        <v>2174</v>
      </c>
      <c r="L55" s="6">
        <v>1</v>
      </c>
      <c r="M55" s="6">
        <f t="shared" ref="M55:M64" si="20">L55*K55</f>
        <v>2174</v>
      </c>
      <c r="N55" s="23">
        <v>1.03</v>
      </c>
      <c r="O55" s="24">
        <f t="shared" ref="O55:O64" si="21">N55*M55</f>
        <v>2239.2199999999998</v>
      </c>
      <c r="P55" s="6">
        <v>80</v>
      </c>
      <c r="Q55" s="24">
        <f t="shared" ref="Q55:Q64" si="22">H55+O55+P55</f>
        <v>2319.2199999999998</v>
      </c>
      <c r="R55" s="6">
        <v>1</v>
      </c>
      <c r="S55" s="9">
        <f t="shared" ref="S55:S65" si="23">Q55*R55</f>
        <v>2319.2199999999998</v>
      </c>
    </row>
    <row r="56" spans="1:19" s="11" customFormat="1">
      <c r="A56" s="6" t="s">
        <v>371</v>
      </c>
      <c r="B56" s="6">
        <v>374</v>
      </c>
      <c r="C56" s="6" t="s">
        <v>267</v>
      </c>
      <c r="D56" s="6" t="s">
        <v>372</v>
      </c>
      <c r="E56" s="6"/>
      <c r="F56" s="6"/>
      <c r="G56" s="9">
        <v>9.5</v>
      </c>
      <c r="H56" s="6"/>
      <c r="I56" s="6">
        <v>3239</v>
      </c>
      <c r="J56" s="6">
        <v>3239</v>
      </c>
      <c r="K56" s="6">
        <f t="shared" si="19"/>
        <v>0</v>
      </c>
      <c r="L56" s="6">
        <v>1</v>
      </c>
      <c r="M56" s="6">
        <f t="shared" si="20"/>
        <v>0</v>
      </c>
      <c r="N56" s="23">
        <v>1.03</v>
      </c>
      <c r="O56" s="24">
        <f t="shared" si="21"/>
        <v>0</v>
      </c>
      <c r="P56" s="6">
        <v>80</v>
      </c>
      <c r="Q56" s="24">
        <f t="shared" si="22"/>
        <v>80</v>
      </c>
      <c r="R56" s="6">
        <v>1</v>
      </c>
      <c r="S56" s="9">
        <f t="shared" si="23"/>
        <v>80</v>
      </c>
    </row>
    <row r="57" spans="1:19" s="11" customFormat="1">
      <c r="A57" s="6" t="s">
        <v>373</v>
      </c>
      <c r="B57" s="6">
        <v>193</v>
      </c>
      <c r="C57" s="6" t="s">
        <v>267</v>
      </c>
      <c r="D57" s="6">
        <v>55</v>
      </c>
      <c r="E57" s="6">
        <v>55</v>
      </c>
      <c r="F57" s="6">
        <f t="shared" ref="F57:F62" si="24">SUM(E57-D57)</f>
        <v>0</v>
      </c>
      <c r="G57" s="9">
        <v>9.5</v>
      </c>
      <c r="H57" s="6">
        <f t="shared" ref="H57:H62" si="25">F57*G57</f>
        <v>0</v>
      </c>
      <c r="I57" s="6">
        <v>62972</v>
      </c>
      <c r="J57" s="6">
        <v>65855</v>
      </c>
      <c r="K57" s="6">
        <f t="shared" si="19"/>
        <v>2883</v>
      </c>
      <c r="L57" s="6">
        <v>1</v>
      </c>
      <c r="M57" s="6">
        <f t="shared" si="20"/>
        <v>2883</v>
      </c>
      <c r="N57" s="23">
        <v>1.03</v>
      </c>
      <c r="O57" s="24">
        <f t="shared" si="21"/>
        <v>2969.49</v>
      </c>
      <c r="P57" s="6">
        <v>60</v>
      </c>
      <c r="Q57" s="24">
        <f t="shared" si="22"/>
        <v>3029.49</v>
      </c>
      <c r="R57" s="6">
        <v>1</v>
      </c>
      <c r="S57" s="9">
        <f t="shared" si="23"/>
        <v>3029.49</v>
      </c>
    </row>
    <row r="58" spans="1:19" s="11" customFormat="1">
      <c r="A58" s="6" t="s">
        <v>374</v>
      </c>
      <c r="B58" s="6">
        <v>180</v>
      </c>
      <c r="C58" s="6" t="s">
        <v>267</v>
      </c>
      <c r="D58" s="6">
        <v>43</v>
      </c>
      <c r="E58" s="6">
        <v>43</v>
      </c>
      <c r="F58" s="6">
        <f t="shared" si="24"/>
        <v>0</v>
      </c>
      <c r="G58" s="9">
        <v>9.5</v>
      </c>
      <c r="H58" s="6">
        <f t="shared" si="25"/>
        <v>0</v>
      </c>
      <c r="I58" s="6">
        <v>36968</v>
      </c>
      <c r="J58" s="6">
        <v>38562</v>
      </c>
      <c r="K58" s="6">
        <f t="shared" si="19"/>
        <v>1594</v>
      </c>
      <c r="L58" s="6">
        <v>1</v>
      </c>
      <c r="M58" s="6">
        <f t="shared" si="20"/>
        <v>1594</v>
      </c>
      <c r="N58" s="23">
        <v>1.03</v>
      </c>
      <c r="O58" s="24">
        <f t="shared" si="21"/>
        <v>1641.82</v>
      </c>
      <c r="P58" s="6">
        <v>40</v>
      </c>
      <c r="Q58" s="24">
        <f t="shared" si="22"/>
        <v>1681.82</v>
      </c>
      <c r="R58" s="6">
        <v>1</v>
      </c>
      <c r="S58" s="9">
        <f t="shared" si="23"/>
        <v>1681.82</v>
      </c>
    </row>
    <row r="59" spans="1:19" s="11" customFormat="1">
      <c r="A59" s="6" t="s">
        <v>375</v>
      </c>
      <c r="B59" s="6">
        <v>183</v>
      </c>
      <c r="C59" s="6" t="s">
        <v>267</v>
      </c>
      <c r="D59" s="6"/>
      <c r="E59" s="6"/>
      <c r="F59" s="6"/>
      <c r="G59" s="9">
        <v>9.5</v>
      </c>
      <c r="H59" s="6"/>
      <c r="I59" s="6">
        <v>12844</v>
      </c>
      <c r="J59" s="6">
        <v>12845</v>
      </c>
      <c r="K59" s="6">
        <f t="shared" si="19"/>
        <v>1</v>
      </c>
      <c r="L59" s="6">
        <v>1</v>
      </c>
      <c r="M59" s="6">
        <f t="shared" si="20"/>
        <v>1</v>
      </c>
      <c r="N59" s="23">
        <v>1.03</v>
      </c>
      <c r="O59" s="24">
        <f t="shared" si="21"/>
        <v>1.03</v>
      </c>
      <c r="P59" s="6"/>
      <c r="Q59" s="24">
        <f t="shared" si="22"/>
        <v>1.03</v>
      </c>
      <c r="R59" s="6">
        <v>1</v>
      </c>
      <c r="S59" s="9">
        <f t="shared" si="23"/>
        <v>1.03</v>
      </c>
    </row>
    <row r="60" spans="1:19" s="11" customFormat="1">
      <c r="A60" s="6" t="s">
        <v>376</v>
      </c>
      <c r="B60" s="6">
        <v>366</v>
      </c>
      <c r="C60" s="6" t="s">
        <v>267</v>
      </c>
      <c r="D60" s="6" t="s">
        <v>377</v>
      </c>
      <c r="E60" s="6"/>
      <c r="F60" s="6"/>
      <c r="G60" s="9">
        <v>9.5</v>
      </c>
      <c r="H60" s="6"/>
      <c r="I60" s="6">
        <v>15257</v>
      </c>
      <c r="J60" s="6">
        <v>15257</v>
      </c>
      <c r="K60" s="6">
        <f t="shared" si="19"/>
        <v>0</v>
      </c>
      <c r="L60" s="6">
        <v>1</v>
      </c>
      <c r="M60" s="6">
        <f t="shared" si="20"/>
        <v>0</v>
      </c>
      <c r="N60" s="23">
        <v>1.03</v>
      </c>
      <c r="O60" s="24">
        <f t="shared" si="21"/>
        <v>0</v>
      </c>
      <c r="P60" s="6"/>
      <c r="Q60" s="24">
        <f t="shared" si="22"/>
        <v>0</v>
      </c>
      <c r="R60" s="6">
        <v>1</v>
      </c>
      <c r="S60" s="9">
        <f t="shared" si="23"/>
        <v>0</v>
      </c>
    </row>
    <row r="61" spans="1:19" s="11" customFormat="1">
      <c r="A61" s="6" t="s">
        <v>376</v>
      </c>
      <c r="B61" s="6">
        <v>367</v>
      </c>
      <c r="C61" s="6" t="s">
        <v>267</v>
      </c>
      <c r="D61" s="6" t="s">
        <v>378</v>
      </c>
      <c r="E61" s="6"/>
      <c r="F61" s="6"/>
      <c r="G61" s="9">
        <v>9.5</v>
      </c>
      <c r="H61" s="6"/>
      <c r="I61" s="6">
        <v>738</v>
      </c>
      <c r="J61" s="6">
        <v>738</v>
      </c>
      <c r="K61" s="6">
        <f t="shared" si="19"/>
        <v>0</v>
      </c>
      <c r="L61" s="6">
        <v>1</v>
      </c>
      <c r="M61" s="6">
        <f t="shared" si="20"/>
        <v>0</v>
      </c>
      <c r="N61" s="23">
        <v>1.03</v>
      </c>
      <c r="O61" s="24">
        <f t="shared" si="21"/>
        <v>0</v>
      </c>
      <c r="P61" s="6"/>
      <c r="Q61" s="24">
        <f t="shared" si="22"/>
        <v>0</v>
      </c>
      <c r="R61" s="6">
        <v>1</v>
      </c>
      <c r="S61" s="9">
        <f t="shared" si="23"/>
        <v>0</v>
      </c>
    </row>
    <row r="62" spans="1:19" s="11" customFormat="1">
      <c r="A62" s="6" t="s">
        <v>379</v>
      </c>
      <c r="B62" s="6">
        <v>487</v>
      </c>
      <c r="C62" s="6" t="s">
        <v>267</v>
      </c>
      <c r="D62" s="6">
        <v>13</v>
      </c>
      <c r="E62" s="6">
        <v>13</v>
      </c>
      <c r="F62" s="6">
        <f t="shared" si="24"/>
        <v>0</v>
      </c>
      <c r="G62" s="9">
        <v>9.5</v>
      </c>
      <c r="H62" s="6">
        <f t="shared" si="25"/>
        <v>0</v>
      </c>
      <c r="I62" s="6">
        <v>1040</v>
      </c>
      <c r="J62" s="6">
        <v>1040</v>
      </c>
      <c r="K62" s="6">
        <f t="shared" si="19"/>
        <v>0</v>
      </c>
      <c r="L62" s="6">
        <v>1</v>
      </c>
      <c r="M62" s="6">
        <f t="shared" si="20"/>
        <v>0</v>
      </c>
      <c r="N62" s="23">
        <v>1.03</v>
      </c>
      <c r="O62" s="24">
        <f t="shared" si="21"/>
        <v>0</v>
      </c>
      <c r="P62" s="6">
        <v>40</v>
      </c>
      <c r="Q62" s="24">
        <f t="shared" si="22"/>
        <v>40</v>
      </c>
      <c r="R62" s="6">
        <v>1</v>
      </c>
      <c r="S62" s="9">
        <f t="shared" si="23"/>
        <v>40</v>
      </c>
    </row>
    <row r="63" spans="1:19" s="11" customFormat="1">
      <c r="A63" s="6" t="s">
        <v>380</v>
      </c>
      <c r="B63" s="6">
        <v>106</v>
      </c>
      <c r="C63" s="6" t="s">
        <v>267</v>
      </c>
      <c r="D63" s="6"/>
      <c r="E63" s="6"/>
      <c r="F63" s="6"/>
      <c r="G63" s="9"/>
      <c r="H63" s="6"/>
      <c r="I63" s="6">
        <v>33161</v>
      </c>
      <c r="J63" s="6">
        <v>33634</v>
      </c>
      <c r="K63" s="6">
        <f t="shared" si="19"/>
        <v>473</v>
      </c>
      <c r="L63" s="6">
        <v>1</v>
      </c>
      <c r="M63" s="6">
        <f t="shared" si="20"/>
        <v>473</v>
      </c>
      <c r="N63" s="23">
        <v>1.03</v>
      </c>
      <c r="O63" s="24">
        <f t="shared" si="21"/>
        <v>487.19</v>
      </c>
      <c r="P63" s="6">
        <v>80</v>
      </c>
      <c r="Q63" s="24">
        <f t="shared" si="22"/>
        <v>567.19000000000005</v>
      </c>
      <c r="R63" s="6">
        <v>1</v>
      </c>
      <c r="S63" s="9">
        <f t="shared" si="23"/>
        <v>567.19000000000005</v>
      </c>
    </row>
    <row r="64" spans="1:19" s="11" customFormat="1">
      <c r="A64" s="6" t="s">
        <v>301</v>
      </c>
      <c r="B64" s="6">
        <v>333</v>
      </c>
      <c r="C64" s="6" t="s">
        <v>267</v>
      </c>
      <c r="D64" s="6"/>
      <c r="E64" s="6"/>
      <c r="F64" s="6"/>
      <c r="G64" s="9"/>
      <c r="H64" s="6"/>
      <c r="I64" s="6">
        <v>4362</v>
      </c>
      <c r="J64" s="6">
        <v>5458</v>
      </c>
      <c r="K64" s="6">
        <f t="shared" si="19"/>
        <v>1096</v>
      </c>
      <c r="L64" s="6">
        <v>80</v>
      </c>
      <c r="M64" s="6">
        <f t="shared" si="20"/>
        <v>87680</v>
      </c>
      <c r="N64" s="23">
        <v>1.03</v>
      </c>
      <c r="O64" s="24">
        <f t="shared" si="21"/>
        <v>90310.399999999994</v>
      </c>
      <c r="P64" s="6"/>
      <c r="Q64" s="24">
        <f t="shared" si="22"/>
        <v>90310.399999999994</v>
      </c>
      <c r="R64" s="6">
        <v>1</v>
      </c>
      <c r="S64" s="9">
        <f t="shared" si="23"/>
        <v>90310.399999999994</v>
      </c>
    </row>
    <row r="65" spans="1:19" s="11" customFormat="1">
      <c r="A65" s="6" t="s">
        <v>381</v>
      </c>
      <c r="B65" s="6"/>
      <c r="C65" s="6" t="s">
        <v>267</v>
      </c>
      <c r="D65" s="6" t="s">
        <v>382</v>
      </c>
      <c r="E65" s="6"/>
      <c r="F65" s="6"/>
      <c r="G65" s="9"/>
      <c r="H65" s="6"/>
      <c r="I65" s="6"/>
      <c r="J65" s="6"/>
      <c r="K65" s="6"/>
      <c r="L65" s="6"/>
      <c r="M65" s="6"/>
      <c r="N65" s="23"/>
      <c r="O65" s="24"/>
      <c r="P65" s="6"/>
      <c r="Q65" s="24">
        <f>'5#楼'!Y38</f>
        <v>258.324006155424</v>
      </c>
      <c r="R65" s="6">
        <v>1</v>
      </c>
      <c r="S65" s="9">
        <f t="shared" si="23"/>
        <v>258.324006155424</v>
      </c>
    </row>
    <row r="66" spans="1:19" s="11" customFormat="1">
      <c r="A66" s="6" t="s">
        <v>23</v>
      </c>
      <c r="B66" s="6"/>
      <c r="C66" s="6" t="s">
        <v>267</v>
      </c>
      <c r="D66" s="6"/>
      <c r="E66" s="6"/>
      <c r="F66" s="6">
        <f>SUM(F55:F64)</f>
        <v>0</v>
      </c>
      <c r="G66" s="9">
        <v>9.5</v>
      </c>
      <c r="H66" s="6">
        <f t="shared" ref="H66:H71" si="26">F66*G66</f>
        <v>0</v>
      </c>
      <c r="I66" s="6"/>
      <c r="J66" s="6"/>
      <c r="K66" s="6"/>
      <c r="L66" s="6"/>
      <c r="M66" s="6">
        <f>SUM(M55:M65)</f>
        <v>94805</v>
      </c>
      <c r="N66" s="23">
        <v>1.03</v>
      </c>
      <c r="O66" s="24">
        <f>N66*M66</f>
        <v>97649.15</v>
      </c>
      <c r="P66" s="6">
        <f>SUM(P55:P63)</f>
        <v>380</v>
      </c>
      <c r="Q66" s="24">
        <f>H66+O66+P66</f>
        <v>98029.15</v>
      </c>
      <c r="R66" s="6">
        <v>1</v>
      </c>
      <c r="S66" s="9">
        <f>SUM(S55:S65)</f>
        <v>98287.474006155404</v>
      </c>
    </row>
    <row r="67" spans="1:19" s="11" customFormat="1">
      <c r="A67" s="6" t="s">
        <v>383</v>
      </c>
      <c r="B67" s="6"/>
      <c r="C67" s="6" t="s">
        <v>267</v>
      </c>
      <c r="D67" s="6" t="s">
        <v>384</v>
      </c>
      <c r="E67" s="6"/>
      <c r="F67" s="16"/>
      <c r="G67" s="9">
        <v>9.5</v>
      </c>
      <c r="H67" s="6"/>
      <c r="I67" s="6"/>
      <c r="J67" s="6"/>
      <c r="K67" s="6"/>
      <c r="L67" s="6"/>
      <c r="M67" s="25"/>
      <c r="N67" s="23">
        <v>1.03</v>
      </c>
      <c r="O67" s="24"/>
      <c r="P67" s="6"/>
      <c r="Q67" s="24">
        <f>S8</f>
        <v>109025.5</v>
      </c>
      <c r="R67" s="6">
        <v>0.53390000000000004</v>
      </c>
      <c r="S67" s="9">
        <f t="shared" ref="S67:S69" si="27">Q67*R67</f>
        <v>58208.714449999999</v>
      </c>
    </row>
    <row r="68" spans="1:19" s="11" customFormat="1">
      <c r="A68" s="67" t="s">
        <v>383</v>
      </c>
      <c r="B68" s="67"/>
      <c r="C68" s="6" t="s">
        <v>267</v>
      </c>
      <c r="D68" s="67" t="s">
        <v>385</v>
      </c>
      <c r="E68" s="67"/>
      <c r="F68" s="186">
        <f>F10</f>
        <v>3</v>
      </c>
      <c r="G68" s="68">
        <v>9.5</v>
      </c>
      <c r="H68" s="68">
        <f t="shared" si="26"/>
        <v>28.5</v>
      </c>
      <c r="I68" s="67"/>
      <c r="J68" s="67"/>
      <c r="K68" s="67"/>
      <c r="L68" s="67"/>
      <c r="M68" s="188"/>
      <c r="N68" s="78">
        <v>1.03</v>
      </c>
      <c r="O68" s="79"/>
      <c r="P68" s="67"/>
      <c r="Q68" s="79">
        <f>S10</f>
        <v>28.5</v>
      </c>
      <c r="R68" s="67">
        <v>0.29409999999999997</v>
      </c>
      <c r="S68" s="68">
        <f t="shared" si="27"/>
        <v>8.38185</v>
      </c>
    </row>
    <row r="69" spans="1:19" s="11" customFormat="1">
      <c r="A69" s="6" t="s">
        <v>383</v>
      </c>
      <c r="B69" s="6"/>
      <c r="C69" s="6" t="s">
        <v>267</v>
      </c>
      <c r="D69" s="6" t="s">
        <v>38</v>
      </c>
      <c r="E69" s="6"/>
      <c r="F69" s="6"/>
      <c r="G69" s="9"/>
      <c r="H69" s="6"/>
      <c r="I69" s="6"/>
      <c r="J69" s="6"/>
      <c r="K69" s="6"/>
      <c r="L69" s="6"/>
      <c r="M69" s="25"/>
      <c r="N69" s="23">
        <v>1.03</v>
      </c>
      <c r="O69" s="24"/>
      <c r="P69" s="6"/>
      <c r="Q69" s="24">
        <f>S9</f>
        <v>6992.67</v>
      </c>
      <c r="R69" s="6">
        <v>0.37634000000000001</v>
      </c>
      <c r="S69" s="9">
        <f t="shared" si="27"/>
        <v>2631.6214278000002</v>
      </c>
    </row>
    <row r="70" spans="1:19" s="11" customFormat="1">
      <c r="A70" s="6" t="s">
        <v>383</v>
      </c>
      <c r="B70" s="6"/>
      <c r="C70" s="6" t="s">
        <v>267</v>
      </c>
      <c r="D70" s="6" t="s">
        <v>23</v>
      </c>
      <c r="E70" s="6"/>
      <c r="F70" s="6"/>
      <c r="G70" s="9"/>
      <c r="H70" s="6"/>
      <c r="I70" s="6"/>
      <c r="J70" s="6"/>
      <c r="K70" s="6"/>
      <c r="L70" s="6"/>
      <c r="M70" s="6"/>
      <c r="N70" s="23">
        <v>1.03</v>
      </c>
      <c r="O70" s="24"/>
      <c r="P70" s="6"/>
      <c r="Q70" s="24"/>
      <c r="R70" s="6"/>
      <c r="S70" s="9">
        <f>SUM(S67:S69)</f>
        <v>60848.717727800002</v>
      </c>
    </row>
    <row r="71" spans="1:19" s="11" customFormat="1">
      <c r="A71" s="6" t="s">
        <v>386</v>
      </c>
      <c r="B71" s="6"/>
      <c r="C71" s="6"/>
      <c r="D71" s="6"/>
      <c r="E71" s="6"/>
      <c r="F71" s="16">
        <f>F66+F68</f>
        <v>3</v>
      </c>
      <c r="G71" s="9">
        <v>9.5</v>
      </c>
      <c r="H71" s="6">
        <f t="shared" si="26"/>
        <v>28.5</v>
      </c>
      <c r="I71" s="6"/>
      <c r="J71" s="6"/>
      <c r="K71" s="6"/>
      <c r="L71" s="6"/>
      <c r="M71" s="25">
        <f>O71/N71</f>
        <v>154104.55508151001</v>
      </c>
      <c r="N71" s="23">
        <v>1.03</v>
      </c>
      <c r="O71" s="24">
        <f>S71-P71-H71</f>
        <v>158727.691733955</v>
      </c>
      <c r="P71" s="6">
        <v>380</v>
      </c>
      <c r="Q71" s="24"/>
      <c r="R71" s="6"/>
      <c r="S71" s="9">
        <f>S66+S70</f>
        <v>159136.191733955</v>
      </c>
    </row>
    <row r="72" spans="1:19" s="11" customFormat="1">
      <c r="A72" s="6"/>
      <c r="B72" s="15"/>
      <c r="C72" s="15"/>
      <c r="D72" s="6"/>
      <c r="E72" s="6"/>
      <c r="F72" s="6"/>
      <c r="G72" s="9"/>
      <c r="H72" s="6"/>
      <c r="I72" s="6"/>
      <c r="J72" s="6"/>
      <c r="K72" s="6"/>
      <c r="L72" s="6"/>
      <c r="M72" s="16"/>
      <c r="N72" s="23"/>
      <c r="O72" s="24"/>
      <c r="P72" s="6"/>
      <c r="Q72" s="24"/>
      <c r="R72" s="6"/>
      <c r="S72" s="9"/>
    </row>
    <row r="73" spans="1:19" s="11" customFormat="1"/>
    <row r="74" spans="1:19" s="11" customForma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</row>
    <row r="75" spans="1:19" s="11" customForma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</row>
    <row r="76" spans="1:19" s="11" customFormat="1"/>
    <row r="77" spans="1:19" s="11" customFormat="1"/>
    <row r="78" spans="1:19" s="11" customFormat="1"/>
    <row r="79" spans="1:19" s="11" customFormat="1" ht="28.5">
      <c r="A79" s="15" t="s">
        <v>1</v>
      </c>
      <c r="B79" s="14" t="s">
        <v>27</v>
      </c>
      <c r="C79" s="14" t="s">
        <v>387</v>
      </c>
      <c r="D79" s="15" t="s">
        <v>207</v>
      </c>
      <c r="E79" s="15" t="s">
        <v>208</v>
      </c>
      <c r="F79" s="15" t="s">
        <v>6</v>
      </c>
      <c r="G79" s="35" t="s">
        <v>32</v>
      </c>
      <c r="H79" s="15" t="s">
        <v>33</v>
      </c>
      <c r="I79" s="15" t="s">
        <v>2</v>
      </c>
      <c r="J79" s="15" t="s">
        <v>3</v>
      </c>
      <c r="K79" s="15" t="s">
        <v>4</v>
      </c>
      <c r="L79" s="15" t="s">
        <v>5</v>
      </c>
      <c r="M79" s="15" t="s">
        <v>6</v>
      </c>
      <c r="N79" s="15"/>
      <c r="O79" s="40" t="s">
        <v>8</v>
      </c>
      <c r="P79" s="15" t="s">
        <v>38</v>
      </c>
      <c r="Q79" s="40" t="s">
        <v>23</v>
      </c>
      <c r="R79" s="15" t="s">
        <v>39</v>
      </c>
      <c r="S79" s="35" t="s">
        <v>40</v>
      </c>
    </row>
    <row r="80" spans="1:19" s="11" customFormat="1">
      <c r="A80" s="15"/>
      <c r="B80" s="15"/>
      <c r="C80" s="15" t="s">
        <v>211</v>
      </c>
      <c r="D80" s="15"/>
      <c r="E80" s="15"/>
      <c r="F80" s="15"/>
      <c r="G80" s="35"/>
      <c r="H80" s="15"/>
      <c r="I80" s="15"/>
      <c r="J80" s="15"/>
      <c r="K80" s="15"/>
      <c r="L80" s="15"/>
      <c r="M80" s="15"/>
      <c r="N80" s="15"/>
      <c r="O80" s="40"/>
      <c r="P80" s="15"/>
      <c r="Q80" s="40"/>
      <c r="R80" s="15"/>
      <c r="S80" s="35"/>
    </row>
    <row r="81" spans="1:19" s="11" customFormat="1">
      <c r="A81" s="15" t="s">
        <v>209</v>
      </c>
      <c r="B81" s="15"/>
      <c r="C81" s="15" t="s">
        <v>169</v>
      </c>
      <c r="D81" s="15" t="s">
        <v>388</v>
      </c>
      <c r="E81" s="15"/>
      <c r="F81" s="15"/>
      <c r="G81" s="35"/>
      <c r="H81" s="15"/>
      <c r="I81" s="15"/>
      <c r="J81" s="15"/>
      <c r="K81" s="15"/>
      <c r="L81" s="15"/>
      <c r="M81" s="15"/>
      <c r="N81" s="15"/>
      <c r="O81" s="40"/>
      <c r="P81" s="15"/>
      <c r="Q81" s="40"/>
      <c r="R81" s="15"/>
      <c r="S81" s="35"/>
    </row>
    <row r="82" spans="1:19" s="11" customFormat="1">
      <c r="A82" s="15" t="s">
        <v>210</v>
      </c>
      <c r="B82" s="15">
        <v>60</v>
      </c>
      <c r="C82" s="15" t="s">
        <v>169</v>
      </c>
      <c r="D82" s="15" t="s">
        <v>388</v>
      </c>
      <c r="E82" s="15"/>
      <c r="F82" s="15"/>
      <c r="G82" s="35"/>
      <c r="H82" s="15"/>
      <c r="I82" s="15"/>
      <c r="J82" s="15"/>
      <c r="K82" s="15"/>
      <c r="L82" s="15"/>
      <c r="M82" s="15"/>
      <c r="N82" s="15"/>
      <c r="O82" s="40"/>
      <c r="P82" s="15"/>
      <c r="Q82" s="40"/>
      <c r="R82" s="15"/>
      <c r="S82" s="35"/>
    </row>
    <row r="83" spans="1:19" s="11" customFormat="1">
      <c r="A83" s="15"/>
      <c r="B83" s="15"/>
      <c r="C83" s="15"/>
      <c r="D83" s="15"/>
      <c r="E83" s="15"/>
      <c r="F83" s="15"/>
      <c r="G83" s="35"/>
      <c r="H83" s="15"/>
      <c r="I83" s="15"/>
      <c r="J83" s="15"/>
      <c r="K83" s="15"/>
      <c r="L83" s="15"/>
      <c r="M83" s="15"/>
      <c r="N83" s="15"/>
      <c r="O83" s="40"/>
      <c r="P83" s="15"/>
      <c r="Q83" s="40"/>
      <c r="R83" s="15"/>
      <c r="S83" s="35"/>
    </row>
    <row r="84" spans="1:19" s="11" customFormat="1">
      <c r="A84" s="15" t="s">
        <v>23</v>
      </c>
      <c r="B84" s="15"/>
      <c r="C84" s="15"/>
      <c r="D84" s="15"/>
      <c r="E84" s="15"/>
      <c r="F84" s="37"/>
      <c r="G84" s="35"/>
      <c r="H84" s="35"/>
      <c r="I84" s="15"/>
      <c r="J84" s="15"/>
      <c r="K84" s="15"/>
      <c r="L84" s="15"/>
      <c r="M84" s="37"/>
      <c r="N84" s="15"/>
      <c r="O84" s="40"/>
      <c r="P84" s="15"/>
      <c r="Q84" s="40"/>
      <c r="R84" s="15"/>
      <c r="S84" s="35">
        <f>'3#楼'!S125</f>
        <v>451556.07150201598</v>
      </c>
    </row>
    <row r="85" spans="1:19" s="11" customFormat="1"/>
    <row r="86" spans="1:19" s="11" customForma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</row>
    <row r="87" spans="1:19" s="11" customForma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</row>
    <row r="88" spans="1:19" s="11" customFormat="1"/>
    <row r="89" spans="1:19" s="11" customFormat="1"/>
    <row r="90" spans="1:19" s="11" customFormat="1" ht="28.5">
      <c r="A90" s="15" t="s">
        <v>1</v>
      </c>
      <c r="B90" s="14" t="s">
        <v>27</v>
      </c>
      <c r="C90" s="14" t="s">
        <v>389</v>
      </c>
      <c r="D90" s="15" t="s">
        <v>30</v>
      </c>
      <c r="E90" s="15" t="s">
        <v>31</v>
      </c>
      <c r="F90" s="15" t="s">
        <v>6</v>
      </c>
      <c r="G90" s="35" t="s">
        <v>32</v>
      </c>
      <c r="H90" s="15" t="s">
        <v>33</v>
      </c>
      <c r="I90" s="15" t="s">
        <v>2</v>
      </c>
      <c r="J90" s="15" t="s">
        <v>3</v>
      </c>
      <c r="K90" s="15" t="s">
        <v>4</v>
      </c>
      <c r="L90" s="15" t="s">
        <v>5</v>
      </c>
      <c r="M90" s="15" t="s">
        <v>6</v>
      </c>
      <c r="N90" s="15"/>
      <c r="O90" s="40" t="s">
        <v>8</v>
      </c>
      <c r="P90" s="15" t="s">
        <v>38</v>
      </c>
      <c r="Q90" s="40" t="s">
        <v>23</v>
      </c>
      <c r="R90" s="15" t="s">
        <v>39</v>
      </c>
      <c r="S90" s="35" t="s">
        <v>40</v>
      </c>
    </row>
    <row r="91" spans="1:19" s="11" customFormat="1">
      <c r="A91" s="15" t="s">
        <v>390</v>
      </c>
      <c r="B91" s="15">
        <v>235</v>
      </c>
      <c r="C91" s="15" t="s">
        <v>116</v>
      </c>
      <c r="D91" s="15"/>
      <c r="E91" s="15"/>
      <c r="F91" s="15"/>
      <c r="G91" s="35"/>
      <c r="H91" s="15"/>
      <c r="I91" s="15">
        <v>12046</v>
      </c>
      <c r="J91" s="15">
        <v>13122</v>
      </c>
      <c r="K91" s="15">
        <f t="shared" ref="K91:K105" si="28">J91-I91</f>
        <v>1076</v>
      </c>
      <c r="L91" s="15">
        <v>40</v>
      </c>
      <c r="M91" s="15">
        <f t="shared" ref="M91:M93" si="29">L91*K91</f>
        <v>43040</v>
      </c>
      <c r="N91" s="15">
        <v>1.03</v>
      </c>
      <c r="O91" s="40">
        <f t="shared" ref="O91:O105" si="30">N91*M91</f>
        <v>44331.199999999997</v>
      </c>
      <c r="P91" s="15"/>
      <c r="Q91" s="40">
        <f t="shared" ref="Q91:Q95" si="31">H91+O91+P91</f>
        <v>44331.199999999997</v>
      </c>
      <c r="R91" s="15">
        <v>1</v>
      </c>
      <c r="S91" s="35">
        <f t="shared" ref="S91:S105" si="32">Q91*R91</f>
        <v>44331.199999999997</v>
      </c>
    </row>
    <row r="92" spans="1:19" s="11" customFormat="1">
      <c r="A92" s="15" t="s">
        <v>391</v>
      </c>
      <c r="B92" s="15">
        <v>238</v>
      </c>
      <c r="C92" s="15" t="s">
        <v>116</v>
      </c>
      <c r="D92" s="15">
        <v>4268</v>
      </c>
      <c r="E92" s="15"/>
      <c r="F92" s="15"/>
      <c r="G92" s="35"/>
      <c r="H92" s="15"/>
      <c r="I92" s="36">
        <v>999388</v>
      </c>
      <c r="J92" s="36">
        <v>999258</v>
      </c>
      <c r="K92" s="15">
        <f>I92-J92</f>
        <v>130</v>
      </c>
      <c r="L92" s="15">
        <v>40</v>
      </c>
      <c r="M92" s="15">
        <f t="shared" si="29"/>
        <v>5200</v>
      </c>
      <c r="N92" s="15">
        <v>1.03</v>
      </c>
      <c r="O92" s="40">
        <f t="shared" si="30"/>
        <v>5356</v>
      </c>
      <c r="P92" s="15"/>
      <c r="Q92" s="40">
        <f t="shared" si="31"/>
        <v>5356</v>
      </c>
      <c r="R92" s="15">
        <v>1</v>
      </c>
      <c r="S92" s="35">
        <f t="shared" si="32"/>
        <v>5356</v>
      </c>
    </row>
    <row r="93" spans="1:19" s="11" customFormat="1">
      <c r="A93" s="15" t="s">
        <v>392</v>
      </c>
      <c r="B93" s="15">
        <v>237</v>
      </c>
      <c r="C93" s="15" t="s">
        <v>116</v>
      </c>
      <c r="D93" s="15"/>
      <c r="E93" s="15"/>
      <c r="F93" s="15"/>
      <c r="G93" s="35"/>
      <c r="H93" s="15"/>
      <c r="I93" s="15">
        <v>109657</v>
      </c>
      <c r="J93" s="15">
        <v>111804</v>
      </c>
      <c r="K93" s="15">
        <f t="shared" si="28"/>
        <v>2147</v>
      </c>
      <c r="L93" s="15">
        <v>30</v>
      </c>
      <c r="M93" s="15">
        <f t="shared" si="29"/>
        <v>64410</v>
      </c>
      <c r="N93" s="15">
        <v>1.03</v>
      </c>
      <c r="O93" s="40">
        <f t="shared" si="30"/>
        <v>66342.3</v>
      </c>
      <c r="P93" s="15"/>
      <c r="Q93" s="40">
        <f t="shared" si="31"/>
        <v>66342.3</v>
      </c>
      <c r="R93" s="15">
        <v>1</v>
      </c>
      <c r="S93" s="35">
        <f t="shared" si="32"/>
        <v>66342.3</v>
      </c>
    </row>
    <row r="94" spans="1:19" s="11" customFormat="1">
      <c r="A94" s="15" t="s">
        <v>393</v>
      </c>
      <c r="B94" s="15">
        <v>423</v>
      </c>
      <c r="C94" s="15" t="s">
        <v>116</v>
      </c>
      <c r="D94" s="15" t="s">
        <v>394</v>
      </c>
      <c r="E94" s="15"/>
      <c r="F94" s="15"/>
      <c r="G94" s="35"/>
      <c r="H94" s="15"/>
      <c r="I94" s="15">
        <v>109088</v>
      </c>
      <c r="J94" s="15">
        <v>112036</v>
      </c>
      <c r="K94" s="15">
        <f t="shared" si="28"/>
        <v>2948</v>
      </c>
      <c r="L94" s="15">
        <v>1</v>
      </c>
      <c r="M94" s="15">
        <f>K94*L94</f>
        <v>2948</v>
      </c>
      <c r="N94" s="15">
        <v>1.03</v>
      </c>
      <c r="O94" s="40">
        <f t="shared" si="30"/>
        <v>3036.44</v>
      </c>
      <c r="P94" s="15"/>
      <c r="Q94" s="40">
        <f t="shared" si="31"/>
        <v>3036.44</v>
      </c>
      <c r="R94" s="15">
        <v>0.5</v>
      </c>
      <c r="S94" s="35">
        <f t="shared" si="32"/>
        <v>1518.22</v>
      </c>
    </row>
    <row r="95" spans="1:19" s="11" customFormat="1">
      <c r="A95" s="15" t="s">
        <v>395</v>
      </c>
      <c r="B95" s="15">
        <v>233</v>
      </c>
      <c r="C95" s="15" t="s">
        <v>116</v>
      </c>
      <c r="D95" s="15"/>
      <c r="E95" s="15"/>
      <c r="F95" s="15"/>
      <c r="G95" s="35"/>
      <c r="H95" s="15"/>
      <c r="I95" s="15">
        <v>965478</v>
      </c>
      <c r="J95" s="15">
        <v>999292</v>
      </c>
      <c r="K95" s="15">
        <f t="shared" si="28"/>
        <v>33814</v>
      </c>
      <c r="L95" s="15">
        <v>1</v>
      </c>
      <c r="M95" s="15">
        <f t="shared" ref="M95:M99" si="33">L95*K95</f>
        <v>33814</v>
      </c>
      <c r="N95" s="15">
        <v>1.03</v>
      </c>
      <c r="O95" s="40">
        <f t="shared" si="30"/>
        <v>34828.42</v>
      </c>
      <c r="P95" s="15">
        <v>40</v>
      </c>
      <c r="Q95" s="40">
        <f t="shared" si="31"/>
        <v>34868.42</v>
      </c>
      <c r="R95" s="15">
        <v>1</v>
      </c>
      <c r="S95" s="35">
        <f t="shared" si="32"/>
        <v>34868.42</v>
      </c>
    </row>
    <row r="96" spans="1:19" s="11" customFormat="1">
      <c r="A96" s="15" t="s">
        <v>396</v>
      </c>
      <c r="B96" s="15"/>
      <c r="C96" s="15" t="s">
        <v>116</v>
      </c>
      <c r="D96" s="15">
        <v>132</v>
      </c>
      <c r="E96" s="15">
        <v>132</v>
      </c>
      <c r="F96" s="15">
        <f t="shared" ref="F96:F100" si="34">SUM(E96-D96)</f>
        <v>0</v>
      </c>
      <c r="G96" s="35">
        <v>9.5</v>
      </c>
      <c r="H96" s="15">
        <f t="shared" ref="H96:H100" si="35">F96*G96</f>
        <v>0</v>
      </c>
      <c r="I96" s="15">
        <v>68874</v>
      </c>
      <c r="J96" s="15">
        <v>68874</v>
      </c>
      <c r="K96" s="15">
        <f t="shared" si="28"/>
        <v>0</v>
      </c>
      <c r="L96" s="15">
        <v>30</v>
      </c>
      <c r="M96" s="15">
        <f t="shared" si="33"/>
        <v>0</v>
      </c>
      <c r="N96" s="15">
        <v>1.03</v>
      </c>
      <c r="O96" s="40">
        <f t="shared" si="30"/>
        <v>0</v>
      </c>
      <c r="P96" s="15"/>
      <c r="Q96" s="40">
        <f>H96+O96+P97</f>
        <v>0</v>
      </c>
      <c r="R96" s="15">
        <v>1</v>
      </c>
      <c r="S96" s="35">
        <f t="shared" si="32"/>
        <v>0</v>
      </c>
    </row>
    <row r="97" spans="1:19" s="11" customFormat="1">
      <c r="A97" s="15" t="s">
        <v>397</v>
      </c>
      <c r="B97" s="15">
        <v>300</v>
      </c>
      <c r="C97" s="15" t="s">
        <v>116</v>
      </c>
      <c r="D97" s="15" t="s">
        <v>398</v>
      </c>
      <c r="E97" s="15"/>
      <c r="F97" s="15"/>
      <c r="G97" s="35"/>
      <c r="H97" s="15"/>
      <c r="I97" s="15">
        <v>11448</v>
      </c>
      <c r="J97" s="15">
        <v>11448</v>
      </c>
      <c r="K97" s="15">
        <f t="shared" si="28"/>
        <v>0</v>
      </c>
      <c r="L97" s="15">
        <v>1</v>
      </c>
      <c r="M97" s="15">
        <f t="shared" si="33"/>
        <v>0</v>
      </c>
      <c r="N97" s="15">
        <v>1.03</v>
      </c>
      <c r="O97" s="40">
        <f t="shared" si="30"/>
        <v>0</v>
      </c>
      <c r="P97" s="15"/>
      <c r="Q97" s="40">
        <f t="shared" ref="Q97:Q103" si="36">H97+O97+P97</f>
        <v>0</v>
      </c>
      <c r="R97" s="15">
        <v>1</v>
      </c>
      <c r="S97" s="35">
        <f t="shared" si="32"/>
        <v>0</v>
      </c>
    </row>
    <row r="98" spans="1:19" s="11" customFormat="1">
      <c r="A98" s="15" t="s">
        <v>399</v>
      </c>
      <c r="B98" s="15">
        <v>294</v>
      </c>
      <c r="C98" s="15" t="s">
        <v>116</v>
      </c>
      <c r="D98" s="15">
        <v>63</v>
      </c>
      <c r="E98" s="15">
        <v>63</v>
      </c>
      <c r="F98" s="15">
        <f t="shared" si="34"/>
        <v>0</v>
      </c>
      <c r="G98" s="35">
        <v>9.5</v>
      </c>
      <c r="H98" s="15">
        <f t="shared" si="35"/>
        <v>0</v>
      </c>
      <c r="I98" s="15">
        <v>29394</v>
      </c>
      <c r="J98" s="15">
        <v>30804</v>
      </c>
      <c r="K98" s="15">
        <f t="shared" si="28"/>
        <v>1410</v>
      </c>
      <c r="L98" s="15">
        <v>1</v>
      </c>
      <c r="M98" s="15">
        <f t="shared" si="33"/>
        <v>1410</v>
      </c>
      <c r="N98" s="15">
        <v>1.03</v>
      </c>
      <c r="O98" s="40">
        <f t="shared" si="30"/>
        <v>1452.3</v>
      </c>
      <c r="P98" s="15">
        <v>40</v>
      </c>
      <c r="Q98" s="40">
        <f t="shared" si="36"/>
        <v>1492.3</v>
      </c>
      <c r="R98" s="15">
        <v>0.5</v>
      </c>
      <c r="S98" s="35">
        <f t="shared" si="32"/>
        <v>746.15</v>
      </c>
    </row>
    <row r="99" spans="1:19" s="11" customFormat="1">
      <c r="A99" s="15" t="s">
        <v>400</v>
      </c>
      <c r="B99" s="15">
        <v>432</v>
      </c>
      <c r="C99" s="15" t="s">
        <v>401</v>
      </c>
      <c r="D99" s="15">
        <v>31</v>
      </c>
      <c r="E99" s="15">
        <v>31</v>
      </c>
      <c r="F99" s="15">
        <f t="shared" si="34"/>
        <v>0</v>
      </c>
      <c r="G99" s="35">
        <v>9.5</v>
      </c>
      <c r="H99" s="15">
        <f t="shared" si="35"/>
        <v>0</v>
      </c>
      <c r="I99" s="15">
        <v>41427</v>
      </c>
      <c r="J99" s="15">
        <v>42110</v>
      </c>
      <c r="K99" s="15">
        <f t="shared" si="28"/>
        <v>683</v>
      </c>
      <c r="L99" s="15">
        <v>1</v>
      </c>
      <c r="M99" s="15">
        <f t="shared" si="33"/>
        <v>683</v>
      </c>
      <c r="N99" s="15">
        <v>1.03</v>
      </c>
      <c r="O99" s="40">
        <f t="shared" si="30"/>
        <v>703.49</v>
      </c>
      <c r="P99" s="15">
        <v>120</v>
      </c>
      <c r="Q99" s="40">
        <f t="shared" si="36"/>
        <v>823.49</v>
      </c>
      <c r="R99" s="15">
        <v>0.5</v>
      </c>
      <c r="S99" s="35">
        <f t="shared" si="32"/>
        <v>411.745</v>
      </c>
    </row>
    <row r="100" spans="1:19" s="11" customFormat="1">
      <c r="A100" s="15" t="s">
        <v>402</v>
      </c>
      <c r="B100" s="15">
        <v>261</v>
      </c>
      <c r="C100" s="15" t="s">
        <v>116</v>
      </c>
      <c r="D100" s="15">
        <v>80</v>
      </c>
      <c r="E100" s="15">
        <v>80</v>
      </c>
      <c r="F100" s="15">
        <f t="shared" si="34"/>
        <v>0</v>
      </c>
      <c r="G100" s="35">
        <v>9.5</v>
      </c>
      <c r="H100" s="15">
        <f t="shared" si="35"/>
        <v>0</v>
      </c>
      <c r="I100" s="15">
        <v>24112</v>
      </c>
      <c r="J100" s="15">
        <v>24639</v>
      </c>
      <c r="K100" s="15">
        <f t="shared" si="28"/>
        <v>527</v>
      </c>
      <c r="L100" s="15">
        <v>1</v>
      </c>
      <c r="M100" s="15">
        <f t="shared" ref="M100:M105" si="37">L100*K100</f>
        <v>527</v>
      </c>
      <c r="N100" s="15">
        <v>1.03</v>
      </c>
      <c r="O100" s="40">
        <f t="shared" si="30"/>
        <v>542.80999999999995</v>
      </c>
      <c r="P100" s="15">
        <v>40</v>
      </c>
      <c r="Q100" s="40">
        <f t="shared" si="36"/>
        <v>582.80999999999995</v>
      </c>
      <c r="R100" s="15">
        <v>1</v>
      </c>
      <c r="S100" s="35">
        <f t="shared" si="32"/>
        <v>582.80999999999995</v>
      </c>
    </row>
    <row r="101" spans="1:19" s="11" customFormat="1">
      <c r="A101" s="15" t="s">
        <v>403</v>
      </c>
      <c r="B101" s="15">
        <v>524</v>
      </c>
      <c r="C101" s="15" t="s">
        <v>116</v>
      </c>
      <c r="D101" s="15"/>
      <c r="E101" s="15"/>
      <c r="F101" s="15"/>
      <c r="G101" s="35"/>
      <c r="H101" s="15"/>
      <c r="I101" s="15">
        <v>52674</v>
      </c>
      <c r="J101" s="15">
        <v>56348</v>
      </c>
      <c r="K101" s="15">
        <f t="shared" si="28"/>
        <v>3674</v>
      </c>
      <c r="L101" s="15">
        <v>1</v>
      </c>
      <c r="M101" s="15">
        <f t="shared" si="37"/>
        <v>3674</v>
      </c>
      <c r="N101" s="15">
        <v>1.03</v>
      </c>
      <c r="O101" s="40">
        <f t="shared" si="30"/>
        <v>3784.22</v>
      </c>
      <c r="P101" s="15"/>
      <c r="Q101" s="40">
        <f t="shared" si="36"/>
        <v>3784.22</v>
      </c>
      <c r="R101" s="15">
        <v>1</v>
      </c>
      <c r="S101" s="35">
        <f t="shared" si="32"/>
        <v>3784.22</v>
      </c>
    </row>
    <row r="102" spans="1:19" s="11" customFormat="1">
      <c r="A102" s="15" t="s">
        <v>404</v>
      </c>
      <c r="B102" s="15">
        <v>94</v>
      </c>
      <c r="C102" s="15" t="s">
        <v>116</v>
      </c>
      <c r="D102" s="15"/>
      <c r="E102" s="15"/>
      <c r="F102" s="15"/>
      <c r="G102" s="35">
        <v>9.5</v>
      </c>
      <c r="H102" s="15"/>
      <c r="I102" s="15">
        <v>59342</v>
      </c>
      <c r="J102" s="15">
        <v>59952</v>
      </c>
      <c r="K102" s="15">
        <f t="shared" si="28"/>
        <v>610</v>
      </c>
      <c r="L102" s="15">
        <v>1</v>
      </c>
      <c r="M102" s="15">
        <f t="shared" si="37"/>
        <v>610</v>
      </c>
      <c r="N102" s="15">
        <v>1.03</v>
      </c>
      <c r="O102" s="40">
        <f t="shared" si="30"/>
        <v>628.29999999999995</v>
      </c>
      <c r="P102" s="15"/>
      <c r="Q102" s="40">
        <f t="shared" si="36"/>
        <v>628.29999999999995</v>
      </c>
      <c r="R102" s="15">
        <v>1</v>
      </c>
      <c r="S102" s="35">
        <f t="shared" si="32"/>
        <v>628.29999999999995</v>
      </c>
    </row>
    <row r="103" spans="1:19" s="11" customFormat="1">
      <c r="A103" s="15" t="s">
        <v>405</v>
      </c>
      <c r="B103" s="15">
        <v>210</v>
      </c>
      <c r="C103" s="15" t="s">
        <v>116</v>
      </c>
      <c r="D103" s="15">
        <v>4</v>
      </c>
      <c r="E103" s="15">
        <v>4</v>
      </c>
      <c r="F103" s="15">
        <f>SUM(E103-D103)</f>
        <v>0</v>
      </c>
      <c r="G103" s="35">
        <v>9.5</v>
      </c>
      <c r="H103" s="15">
        <f t="shared" ref="H103:H107" si="38">F103*G103</f>
        <v>0</v>
      </c>
      <c r="I103" s="15">
        <v>2729</v>
      </c>
      <c r="J103" s="15">
        <v>2729</v>
      </c>
      <c r="K103" s="15">
        <f t="shared" si="28"/>
        <v>0</v>
      </c>
      <c r="L103" s="15">
        <v>1</v>
      </c>
      <c r="M103" s="15">
        <f t="shared" si="37"/>
        <v>0</v>
      </c>
      <c r="N103" s="15">
        <v>1.03</v>
      </c>
      <c r="O103" s="40">
        <f t="shared" si="30"/>
        <v>0</v>
      </c>
      <c r="P103" s="15">
        <v>40</v>
      </c>
      <c r="Q103" s="40">
        <f t="shared" si="36"/>
        <v>40</v>
      </c>
      <c r="R103" s="15">
        <v>1</v>
      </c>
      <c r="S103" s="35">
        <f t="shared" si="32"/>
        <v>40</v>
      </c>
    </row>
    <row r="104" spans="1:19" s="11" customFormat="1">
      <c r="A104" s="15" t="s">
        <v>406</v>
      </c>
      <c r="B104" s="15">
        <v>504</v>
      </c>
      <c r="C104" s="15" t="s">
        <v>116</v>
      </c>
      <c r="D104" s="15"/>
      <c r="E104" s="15"/>
      <c r="F104" s="15"/>
      <c r="G104" s="35">
        <v>9.5</v>
      </c>
      <c r="H104" s="15"/>
      <c r="I104" s="15">
        <v>75864</v>
      </c>
      <c r="J104" s="15">
        <v>76254</v>
      </c>
      <c r="K104" s="15">
        <f t="shared" si="28"/>
        <v>390</v>
      </c>
      <c r="L104" s="15">
        <v>1</v>
      </c>
      <c r="M104" s="15">
        <f t="shared" si="37"/>
        <v>390</v>
      </c>
      <c r="N104" s="15">
        <v>1.03</v>
      </c>
      <c r="O104" s="40">
        <f t="shared" si="30"/>
        <v>401.7</v>
      </c>
      <c r="P104" s="15"/>
      <c r="Q104" s="31">
        <f>O104</f>
        <v>401.7</v>
      </c>
      <c r="R104" s="15">
        <v>1</v>
      </c>
      <c r="S104" s="31">
        <f t="shared" si="32"/>
        <v>401.7</v>
      </c>
    </row>
    <row r="105" spans="1:19" s="11" customFormat="1">
      <c r="A105" s="15" t="s">
        <v>407</v>
      </c>
      <c r="B105" s="15">
        <v>415</v>
      </c>
      <c r="C105" s="15" t="s">
        <v>306</v>
      </c>
      <c r="D105" s="15"/>
      <c r="E105" s="15"/>
      <c r="F105" s="15"/>
      <c r="G105" s="35">
        <v>9.5</v>
      </c>
      <c r="H105" s="15"/>
      <c r="I105" s="15">
        <v>23995</v>
      </c>
      <c r="J105" s="15">
        <v>24685</v>
      </c>
      <c r="K105" s="15">
        <f t="shared" si="28"/>
        <v>690</v>
      </c>
      <c r="L105" s="15">
        <v>1</v>
      </c>
      <c r="M105" s="15">
        <f t="shared" si="37"/>
        <v>690</v>
      </c>
      <c r="N105" s="15">
        <v>1.03</v>
      </c>
      <c r="O105" s="40">
        <f t="shared" si="30"/>
        <v>710.7</v>
      </c>
      <c r="P105" s="15"/>
      <c r="Q105" s="31">
        <f>O105</f>
        <v>710.7</v>
      </c>
      <c r="R105" s="15">
        <v>0.1111</v>
      </c>
      <c r="S105" s="31">
        <f t="shared" si="32"/>
        <v>78.958770000000001</v>
      </c>
    </row>
    <row r="106" spans="1:19" s="11" customFormat="1">
      <c r="A106" s="15" t="s">
        <v>23</v>
      </c>
      <c r="B106" s="15"/>
      <c r="C106" s="15" t="s">
        <v>116</v>
      </c>
      <c r="D106" s="15"/>
      <c r="E106" s="15"/>
      <c r="F106" s="15">
        <f>SUM(F91:F105)</f>
        <v>0</v>
      </c>
      <c r="G106" s="35">
        <v>9.5</v>
      </c>
      <c r="H106" s="15">
        <f t="shared" si="38"/>
        <v>0</v>
      </c>
      <c r="I106" s="15"/>
      <c r="J106" s="15"/>
      <c r="K106" s="15"/>
      <c r="L106" s="15"/>
      <c r="M106" s="15">
        <f>SUM(M91:M104)</f>
        <v>156706</v>
      </c>
      <c r="N106" s="15">
        <v>1.03</v>
      </c>
      <c r="O106" s="40">
        <f>M106*N106</f>
        <v>161407.18</v>
      </c>
      <c r="P106" s="15">
        <f>SUM(P91:P104)</f>
        <v>280</v>
      </c>
      <c r="Q106" s="40">
        <v>0</v>
      </c>
      <c r="R106" s="15">
        <v>1</v>
      </c>
      <c r="S106" s="35">
        <f>SUM(S91:S105)</f>
        <v>159090.02377</v>
      </c>
    </row>
    <row r="107" spans="1:19" s="11" customFormat="1">
      <c r="A107" s="15" t="s">
        <v>408</v>
      </c>
      <c r="B107" s="15">
        <v>542</v>
      </c>
      <c r="C107" s="15" t="s">
        <v>409</v>
      </c>
      <c r="D107" s="15">
        <v>1</v>
      </c>
      <c r="E107" s="15">
        <v>1</v>
      </c>
      <c r="F107" s="15">
        <f>SUM(E107-D107)</f>
        <v>0</v>
      </c>
      <c r="G107" s="35">
        <v>9.5</v>
      </c>
      <c r="H107" s="15">
        <f t="shared" si="38"/>
        <v>0</v>
      </c>
      <c r="I107" s="15">
        <v>12633</v>
      </c>
      <c r="J107" s="15">
        <v>13898</v>
      </c>
      <c r="K107" s="15">
        <f>J107-I107</f>
        <v>1265</v>
      </c>
      <c r="L107" s="15">
        <v>80</v>
      </c>
      <c r="M107" s="15">
        <f>L107*K107</f>
        <v>101200</v>
      </c>
      <c r="N107" s="15">
        <v>1.03</v>
      </c>
      <c r="O107" s="40">
        <f t="shared" ref="O107:O109" si="39">N107*M107</f>
        <v>104236</v>
      </c>
      <c r="P107" s="15"/>
      <c r="Q107" s="40">
        <f t="shared" ref="Q107:Q109" si="40">H107+O107+P107</f>
        <v>104236</v>
      </c>
      <c r="R107" s="15">
        <v>1</v>
      </c>
      <c r="S107" s="35">
        <f t="shared" ref="S107:S109" si="41">Q107*R107</f>
        <v>104236</v>
      </c>
    </row>
    <row r="108" spans="1:19" s="11" customFormat="1">
      <c r="A108" s="15" t="s">
        <v>410</v>
      </c>
      <c r="B108" s="15">
        <v>223</v>
      </c>
      <c r="C108" s="15" t="s">
        <v>409</v>
      </c>
      <c r="D108" s="15"/>
      <c r="E108" s="15"/>
      <c r="F108" s="15"/>
      <c r="G108" s="35"/>
      <c r="H108" s="15"/>
      <c r="I108" s="15">
        <v>18081</v>
      </c>
      <c r="J108" s="15">
        <v>19204</v>
      </c>
      <c r="K108" s="15">
        <f>J108-I108</f>
        <v>1123</v>
      </c>
      <c r="L108" s="15">
        <v>50</v>
      </c>
      <c r="M108" s="15">
        <f>L108*K108</f>
        <v>56150</v>
      </c>
      <c r="N108" s="15">
        <v>1.03</v>
      </c>
      <c r="O108" s="40">
        <f t="shared" si="39"/>
        <v>57834.5</v>
      </c>
      <c r="P108" s="15"/>
      <c r="Q108" s="40">
        <f t="shared" si="40"/>
        <v>57834.5</v>
      </c>
      <c r="R108" s="15">
        <v>1</v>
      </c>
      <c r="S108" s="35">
        <f t="shared" si="41"/>
        <v>57834.5</v>
      </c>
    </row>
    <row r="109" spans="1:19" s="11" customFormat="1">
      <c r="A109" s="15" t="s">
        <v>23</v>
      </c>
      <c r="B109" s="15"/>
      <c r="C109" s="15" t="s">
        <v>409</v>
      </c>
      <c r="D109" s="15"/>
      <c r="E109" s="15"/>
      <c r="F109" s="15"/>
      <c r="G109" s="35"/>
      <c r="H109" s="15"/>
      <c r="I109" s="15"/>
      <c r="J109" s="15"/>
      <c r="K109" s="15"/>
      <c r="L109" s="15"/>
      <c r="M109" s="15">
        <f>SUM(M107:M108)</f>
        <v>157350</v>
      </c>
      <c r="N109" s="15">
        <v>1.03</v>
      </c>
      <c r="O109" s="40">
        <f t="shared" si="39"/>
        <v>162070.5</v>
      </c>
      <c r="P109" s="15"/>
      <c r="Q109" s="40">
        <f t="shared" si="40"/>
        <v>162070.5</v>
      </c>
      <c r="R109" s="15">
        <v>1</v>
      </c>
      <c r="S109" s="35">
        <f t="shared" si="41"/>
        <v>162070.5</v>
      </c>
    </row>
    <row r="110" spans="1:19" s="11" customFormat="1">
      <c r="A110" s="15" t="s">
        <v>411</v>
      </c>
      <c r="B110" s="15"/>
      <c r="C110" s="15"/>
      <c r="D110" s="15"/>
      <c r="E110" s="15"/>
      <c r="F110" s="15"/>
      <c r="G110" s="35"/>
      <c r="H110" s="15"/>
      <c r="I110" s="15"/>
      <c r="J110" s="15"/>
      <c r="K110" s="15"/>
      <c r="L110" s="15"/>
      <c r="M110" s="15"/>
      <c r="N110" s="15"/>
      <c r="O110" s="40"/>
      <c r="P110" s="15"/>
      <c r="Q110" s="40"/>
      <c r="R110" s="15"/>
      <c r="S110" s="35">
        <f>S106+S109</f>
        <v>321160.52377000003</v>
      </c>
    </row>
    <row r="111" spans="1:19" s="11" customForma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5"/>
    </row>
    <row r="112" spans="1:19" s="11" customFormat="1"/>
    <row r="113" spans="1:19" s="11" customFormat="1"/>
    <row r="114" spans="1:19" s="11" customFormat="1" ht="24">
      <c r="A114" s="6" t="s">
        <v>1</v>
      </c>
      <c r="B114" s="14" t="s">
        <v>27</v>
      </c>
      <c r="C114" s="7" t="s">
        <v>412</v>
      </c>
      <c r="D114" s="6" t="s">
        <v>30</v>
      </c>
      <c r="E114" s="6" t="s">
        <v>31</v>
      </c>
      <c r="F114" s="6" t="s">
        <v>6</v>
      </c>
      <c r="G114" s="9" t="s">
        <v>32</v>
      </c>
      <c r="H114" s="6" t="s">
        <v>33</v>
      </c>
      <c r="I114" s="6" t="s">
        <v>2</v>
      </c>
      <c r="J114" s="6" t="s">
        <v>3</v>
      </c>
      <c r="K114" s="6" t="s">
        <v>4</v>
      </c>
      <c r="L114" s="6" t="s">
        <v>5</v>
      </c>
      <c r="M114" s="6" t="s">
        <v>6</v>
      </c>
      <c r="N114" s="23"/>
      <c r="O114" s="24" t="s">
        <v>8</v>
      </c>
      <c r="P114" s="6" t="s">
        <v>38</v>
      </c>
      <c r="Q114" s="24" t="s">
        <v>23</v>
      </c>
      <c r="R114" s="6" t="s">
        <v>39</v>
      </c>
      <c r="S114" s="9" t="s">
        <v>40</v>
      </c>
    </row>
    <row r="115" spans="1:19" s="11" customFormat="1">
      <c r="A115" s="15" t="s">
        <v>413</v>
      </c>
      <c r="B115" s="15"/>
      <c r="C115" s="15"/>
      <c r="D115" s="15" t="s">
        <v>414</v>
      </c>
      <c r="E115" s="15"/>
      <c r="F115" s="15"/>
      <c r="G115" s="15"/>
      <c r="H115" s="15"/>
      <c r="I115" s="6"/>
      <c r="J115" s="6"/>
      <c r="K115" s="6"/>
      <c r="L115" s="6"/>
      <c r="M115" s="6"/>
      <c r="N115" s="23"/>
      <c r="O115" s="24"/>
      <c r="P115" s="15"/>
      <c r="Q115" s="15"/>
      <c r="R115" s="15"/>
      <c r="S115" s="35"/>
    </row>
    <row r="116" spans="1:19" s="11" customFormat="1">
      <c r="A116" s="6" t="s">
        <v>415</v>
      </c>
      <c r="B116" s="15">
        <v>421</v>
      </c>
      <c r="C116" s="15" t="s">
        <v>416</v>
      </c>
      <c r="D116" s="15"/>
      <c r="E116" s="15"/>
      <c r="F116" s="15"/>
      <c r="G116" s="15"/>
      <c r="H116" s="15"/>
      <c r="I116" s="6">
        <v>499</v>
      </c>
      <c r="J116" s="6">
        <v>510</v>
      </c>
      <c r="K116" s="6">
        <f t="shared" ref="K116:K122" si="42">J116-I116</f>
        <v>11</v>
      </c>
      <c r="L116" s="6">
        <v>40</v>
      </c>
      <c r="M116" s="6">
        <f>K116*L116</f>
        <v>440</v>
      </c>
      <c r="N116" s="23">
        <v>1.03</v>
      </c>
      <c r="O116" s="70">
        <f>SUM(M116*N116)</f>
        <v>453.2</v>
      </c>
      <c r="P116" s="81"/>
      <c r="Q116" s="70">
        <f>SUM(H116+O116)</f>
        <v>453.2</v>
      </c>
      <c r="R116" s="6">
        <v>0.5</v>
      </c>
      <c r="S116" s="9">
        <f t="shared" ref="S116:S122" si="43">Q116*R116</f>
        <v>226.6</v>
      </c>
    </row>
    <row r="117" spans="1:19" s="11" customFormat="1">
      <c r="A117" s="6" t="s">
        <v>417</v>
      </c>
      <c r="B117" s="15">
        <v>188</v>
      </c>
      <c r="C117" s="15" t="s">
        <v>416</v>
      </c>
      <c r="D117" s="6"/>
      <c r="E117" s="6"/>
      <c r="F117" s="6"/>
      <c r="G117" s="9"/>
      <c r="H117" s="6"/>
      <c r="I117" s="6">
        <v>28749</v>
      </c>
      <c r="J117" s="6">
        <v>28749</v>
      </c>
      <c r="K117" s="6">
        <f t="shared" si="42"/>
        <v>0</v>
      </c>
      <c r="L117" s="6">
        <v>1</v>
      </c>
      <c r="M117" s="6">
        <f t="shared" ref="M117:M122" si="44">L117*K117</f>
        <v>0</v>
      </c>
      <c r="N117" s="23">
        <v>1.03</v>
      </c>
      <c r="O117" s="24">
        <f t="shared" ref="O117:O122" si="45">N117*M117</f>
        <v>0</v>
      </c>
      <c r="P117" s="6">
        <v>0</v>
      </c>
      <c r="Q117" s="24">
        <f t="shared" ref="Q117:Q122" si="46">H117+O117+P117</f>
        <v>0</v>
      </c>
      <c r="R117" s="6">
        <v>1</v>
      </c>
      <c r="S117" s="9">
        <f t="shared" si="43"/>
        <v>0</v>
      </c>
    </row>
    <row r="118" spans="1:19" s="11" customFormat="1">
      <c r="A118" s="6" t="s">
        <v>418</v>
      </c>
      <c r="B118" s="15">
        <v>189</v>
      </c>
      <c r="C118" s="15" t="s">
        <v>416</v>
      </c>
      <c r="D118" s="6"/>
      <c r="E118" s="6"/>
      <c r="F118" s="6"/>
      <c r="G118" s="9"/>
      <c r="H118" s="6"/>
      <c r="I118" s="6">
        <v>110262</v>
      </c>
      <c r="J118" s="6">
        <v>110530</v>
      </c>
      <c r="K118" s="6">
        <f t="shared" si="42"/>
        <v>268</v>
      </c>
      <c r="L118" s="6">
        <v>1</v>
      </c>
      <c r="M118" s="6">
        <f t="shared" si="44"/>
        <v>268</v>
      </c>
      <c r="N118" s="23">
        <v>1.03</v>
      </c>
      <c r="O118" s="24">
        <f t="shared" si="45"/>
        <v>276.04000000000002</v>
      </c>
      <c r="P118" s="6">
        <v>0</v>
      </c>
      <c r="Q118" s="24">
        <f t="shared" si="46"/>
        <v>276.04000000000002</v>
      </c>
      <c r="R118" s="6">
        <v>1</v>
      </c>
      <c r="S118" s="9">
        <f t="shared" si="43"/>
        <v>276.04000000000002</v>
      </c>
    </row>
    <row r="119" spans="1:19" s="11" customFormat="1">
      <c r="A119" s="6" t="s">
        <v>419</v>
      </c>
      <c r="B119" s="15">
        <v>121</v>
      </c>
      <c r="C119" s="15" t="s">
        <v>416</v>
      </c>
      <c r="D119" s="6"/>
      <c r="E119" s="6"/>
      <c r="F119" s="6"/>
      <c r="G119" s="9"/>
      <c r="H119" s="6"/>
      <c r="I119" s="6">
        <v>39012</v>
      </c>
      <c r="J119" s="6">
        <v>41019</v>
      </c>
      <c r="K119" s="6">
        <f t="shared" si="42"/>
        <v>2007</v>
      </c>
      <c r="L119" s="6">
        <v>1</v>
      </c>
      <c r="M119" s="6">
        <f>K119*L119</f>
        <v>2007</v>
      </c>
      <c r="N119" s="23">
        <v>1.03</v>
      </c>
      <c r="O119" s="24">
        <f t="shared" si="45"/>
        <v>2067.21</v>
      </c>
      <c r="P119" s="6"/>
      <c r="Q119" s="24">
        <f t="shared" si="46"/>
        <v>2067.21</v>
      </c>
      <c r="R119" s="6">
        <v>1</v>
      </c>
      <c r="S119" s="9">
        <f t="shared" si="43"/>
        <v>2067.21</v>
      </c>
    </row>
    <row r="120" spans="1:19" s="11" customFormat="1">
      <c r="A120" s="6" t="s">
        <v>420</v>
      </c>
      <c r="B120" s="15">
        <v>109</v>
      </c>
      <c r="C120" s="15" t="s">
        <v>416</v>
      </c>
      <c r="D120" s="6">
        <v>5</v>
      </c>
      <c r="E120" s="6"/>
      <c r="F120" s="6"/>
      <c r="G120" s="9"/>
      <c r="H120" s="6"/>
      <c r="I120" s="6">
        <v>29429</v>
      </c>
      <c r="J120" s="6">
        <v>29429</v>
      </c>
      <c r="K120" s="6">
        <f t="shared" si="42"/>
        <v>0</v>
      </c>
      <c r="L120" s="6">
        <v>1</v>
      </c>
      <c r="M120" s="6">
        <f t="shared" si="44"/>
        <v>0</v>
      </c>
      <c r="N120" s="23">
        <v>1.03</v>
      </c>
      <c r="O120" s="24">
        <f t="shared" si="45"/>
        <v>0</v>
      </c>
      <c r="P120" s="6"/>
      <c r="Q120" s="24">
        <f t="shared" si="46"/>
        <v>0</v>
      </c>
      <c r="R120" s="6">
        <v>1</v>
      </c>
      <c r="S120" s="9">
        <f t="shared" si="43"/>
        <v>0</v>
      </c>
    </row>
    <row r="121" spans="1:19" s="11" customFormat="1">
      <c r="A121" s="6" t="s">
        <v>421</v>
      </c>
      <c r="B121" s="15">
        <v>76</v>
      </c>
      <c r="C121" s="15" t="s">
        <v>416</v>
      </c>
      <c r="D121" s="6"/>
      <c r="E121" s="6"/>
      <c r="F121" s="6"/>
      <c r="G121" s="9"/>
      <c r="H121" s="6"/>
      <c r="I121" s="6">
        <v>63767</v>
      </c>
      <c r="J121" s="6">
        <v>66473</v>
      </c>
      <c r="K121" s="6">
        <f t="shared" si="42"/>
        <v>2706</v>
      </c>
      <c r="L121" s="6">
        <v>1</v>
      </c>
      <c r="M121" s="6">
        <f t="shared" si="44"/>
        <v>2706</v>
      </c>
      <c r="N121" s="23">
        <v>1.03</v>
      </c>
      <c r="O121" s="24">
        <f t="shared" si="45"/>
        <v>2787.18</v>
      </c>
      <c r="P121" s="6">
        <v>40</v>
      </c>
      <c r="Q121" s="24">
        <f t="shared" si="46"/>
        <v>2827.18</v>
      </c>
      <c r="R121" s="6">
        <v>1</v>
      </c>
      <c r="S121" s="9">
        <f t="shared" si="43"/>
        <v>2827.18</v>
      </c>
    </row>
    <row r="122" spans="1:19" s="11" customFormat="1">
      <c r="A122" s="6" t="s">
        <v>422</v>
      </c>
      <c r="B122" s="15">
        <v>502</v>
      </c>
      <c r="C122" s="15" t="s">
        <v>416</v>
      </c>
      <c r="D122" s="6"/>
      <c r="E122" s="6"/>
      <c r="F122" s="6"/>
      <c r="G122" s="9"/>
      <c r="H122" s="6"/>
      <c r="I122" s="6">
        <v>15570</v>
      </c>
      <c r="J122" s="6">
        <v>16390</v>
      </c>
      <c r="K122" s="6">
        <f t="shared" si="42"/>
        <v>820</v>
      </c>
      <c r="L122" s="6">
        <v>1</v>
      </c>
      <c r="M122" s="6">
        <f t="shared" si="44"/>
        <v>820</v>
      </c>
      <c r="N122" s="23">
        <v>1.03</v>
      </c>
      <c r="O122" s="24">
        <f t="shared" si="45"/>
        <v>844.6</v>
      </c>
      <c r="P122" s="6">
        <v>160</v>
      </c>
      <c r="Q122" s="24">
        <f t="shared" si="46"/>
        <v>1004.6</v>
      </c>
      <c r="R122" s="6">
        <v>1</v>
      </c>
      <c r="S122" s="9">
        <f t="shared" si="43"/>
        <v>1004.6</v>
      </c>
    </row>
    <row r="123" spans="1:19" s="11" customFormat="1">
      <c r="A123" s="6" t="s">
        <v>23</v>
      </c>
      <c r="B123" s="6"/>
      <c r="C123" s="6" t="s">
        <v>23</v>
      </c>
      <c r="D123" s="6"/>
      <c r="E123" s="22"/>
      <c r="F123" s="67"/>
      <c r="G123" s="22" t="s">
        <v>416</v>
      </c>
      <c r="H123" s="67"/>
      <c r="I123" s="67"/>
      <c r="J123" s="67"/>
      <c r="K123" s="67"/>
      <c r="L123" s="67"/>
      <c r="M123" s="67"/>
      <c r="N123" s="78"/>
      <c r="O123" s="79"/>
      <c r="P123" s="67"/>
      <c r="Q123" s="79"/>
      <c r="R123" s="67"/>
      <c r="S123" s="68">
        <f>S116+S117+S118+S119+S120+S121+S122</f>
        <v>6401.63</v>
      </c>
    </row>
    <row r="124" spans="1:19" s="11" customFormat="1">
      <c r="A124" s="6"/>
      <c r="B124" s="6"/>
      <c r="C124" s="6" t="s">
        <v>423</v>
      </c>
      <c r="D124" s="6"/>
      <c r="E124" s="187"/>
      <c r="F124" s="67"/>
      <c r="G124" s="1" t="s">
        <v>424</v>
      </c>
      <c r="H124" s="67"/>
      <c r="I124" s="6">
        <v>37536</v>
      </c>
      <c r="J124" s="6">
        <v>39140</v>
      </c>
      <c r="K124" s="6">
        <f>J124-I124</f>
        <v>1604</v>
      </c>
      <c r="L124" s="6">
        <v>1</v>
      </c>
      <c r="M124" s="6">
        <f>L124*K124</f>
        <v>1604</v>
      </c>
      <c r="N124" s="23">
        <v>1.03</v>
      </c>
      <c r="O124" s="24">
        <f>N124*M124</f>
        <v>1652.12</v>
      </c>
      <c r="P124" s="15"/>
      <c r="Q124" s="31">
        <f>O124</f>
        <v>1652.12</v>
      </c>
      <c r="R124" s="6">
        <v>0.5</v>
      </c>
      <c r="S124" s="31">
        <f>Q124*R124</f>
        <v>826.06</v>
      </c>
    </row>
    <row r="125" spans="1:19" s="11" customFormat="1">
      <c r="A125" s="6" t="s">
        <v>425</v>
      </c>
      <c r="B125" s="6"/>
      <c r="C125" s="6"/>
      <c r="D125" s="6"/>
      <c r="E125" s="6"/>
      <c r="F125" s="6"/>
      <c r="G125" s="9"/>
      <c r="H125" s="6"/>
      <c r="I125" s="6"/>
      <c r="J125" s="6"/>
      <c r="K125" s="6"/>
      <c r="L125" s="6"/>
      <c r="M125" s="6"/>
      <c r="N125" s="23"/>
      <c r="O125" s="24"/>
      <c r="P125" s="6"/>
      <c r="Q125" s="24"/>
      <c r="R125" s="6"/>
      <c r="S125" s="9">
        <f>S123+S124</f>
        <v>7227.69</v>
      </c>
    </row>
    <row r="126" spans="1:19" s="11" customForma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9"/>
    </row>
    <row r="127" spans="1:19" s="11" customFormat="1"/>
    <row r="128" spans="1:19" s="11" customFormat="1"/>
    <row r="129" spans="1:19" s="11" customFormat="1"/>
    <row r="130" spans="1:19" s="11" customFormat="1" ht="24">
      <c r="A130" s="6" t="s">
        <v>1</v>
      </c>
      <c r="B130" s="14" t="s">
        <v>27</v>
      </c>
      <c r="C130" s="7" t="s">
        <v>426</v>
      </c>
      <c r="D130" s="6" t="s">
        <v>30</v>
      </c>
      <c r="E130" s="6" t="s">
        <v>31</v>
      </c>
      <c r="F130" s="6" t="s">
        <v>6</v>
      </c>
      <c r="G130" s="9" t="s">
        <v>32</v>
      </c>
      <c r="H130" s="6" t="s">
        <v>33</v>
      </c>
      <c r="I130" s="6" t="s">
        <v>2</v>
      </c>
      <c r="J130" s="6" t="s">
        <v>3</v>
      </c>
      <c r="K130" s="6" t="s">
        <v>4</v>
      </c>
      <c r="L130" s="6" t="s">
        <v>5</v>
      </c>
      <c r="M130" s="6" t="s">
        <v>6</v>
      </c>
      <c r="N130" s="23"/>
      <c r="O130" s="24" t="s">
        <v>8</v>
      </c>
      <c r="P130" s="6" t="s">
        <v>38</v>
      </c>
      <c r="Q130" s="24" t="s">
        <v>23</v>
      </c>
      <c r="R130" s="6" t="s">
        <v>39</v>
      </c>
      <c r="S130" s="9" t="s">
        <v>40</v>
      </c>
    </row>
    <row r="131" spans="1:19" s="11" customFormat="1" ht="18.95" customHeight="1">
      <c r="A131" s="6" t="s">
        <v>427</v>
      </c>
      <c r="B131" s="6">
        <v>538</v>
      </c>
      <c r="C131" s="6" t="s">
        <v>428</v>
      </c>
      <c r="D131" s="6">
        <v>0</v>
      </c>
      <c r="E131" s="6"/>
      <c r="F131" s="6">
        <v>0</v>
      </c>
      <c r="G131" s="9">
        <v>9.5</v>
      </c>
      <c r="H131" s="6">
        <f>F131*G131</f>
        <v>0</v>
      </c>
      <c r="I131" s="6">
        <v>627</v>
      </c>
      <c r="J131" s="6">
        <v>1337</v>
      </c>
      <c r="K131" s="6">
        <f>J131-I131</f>
        <v>710</v>
      </c>
      <c r="L131" s="6">
        <v>1</v>
      </c>
      <c r="M131" s="6">
        <f>L131*K131</f>
        <v>710</v>
      </c>
      <c r="N131" s="23">
        <v>1.03</v>
      </c>
      <c r="O131" s="24">
        <f>N131*M131</f>
        <v>731.3</v>
      </c>
      <c r="P131" s="6">
        <v>300</v>
      </c>
      <c r="Q131" s="24">
        <f>O131+P131</f>
        <v>1031.3</v>
      </c>
      <c r="R131" s="6">
        <v>1</v>
      </c>
      <c r="S131" s="9">
        <f>Q131*R131</f>
        <v>1031.3</v>
      </c>
    </row>
    <row r="132" spans="1:19" s="11" customFormat="1" ht="18.95" customHeight="1">
      <c r="A132" s="6" t="s">
        <v>429</v>
      </c>
      <c r="B132" s="6">
        <v>136</v>
      </c>
      <c r="C132" s="6" t="s">
        <v>428</v>
      </c>
      <c r="D132" s="6"/>
      <c r="E132" s="6"/>
      <c r="F132" s="6"/>
      <c r="G132" s="9"/>
      <c r="H132" s="6"/>
      <c r="I132" s="6">
        <v>31970</v>
      </c>
      <c r="J132" s="6">
        <v>33060</v>
      </c>
      <c r="K132" s="6">
        <f>J132-I132</f>
        <v>1090</v>
      </c>
      <c r="L132" s="6">
        <v>1</v>
      </c>
      <c r="M132" s="6">
        <f>L132*K132</f>
        <v>1090</v>
      </c>
      <c r="N132" s="23">
        <v>1.03</v>
      </c>
      <c r="O132" s="24">
        <f>N132*M132</f>
        <v>1122.7</v>
      </c>
      <c r="P132" s="6">
        <v>0</v>
      </c>
      <c r="Q132" s="24">
        <f>O132+P132</f>
        <v>1122.7</v>
      </c>
      <c r="R132" s="6">
        <v>1</v>
      </c>
      <c r="S132" s="9">
        <f>Q132*R132</f>
        <v>1122.7</v>
      </c>
    </row>
    <row r="133" spans="1:19" s="11" customFormat="1" ht="18.95" customHeight="1">
      <c r="A133" s="6" t="s">
        <v>430</v>
      </c>
      <c r="B133" s="6">
        <v>422</v>
      </c>
      <c r="C133" s="6" t="s">
        <v>428</v>
      </c>
      <c r="D133" s="6">
        <v>10</v>
      </c>
      <c r="E133" s="6">
        <v>10</v>
      </c>
      <c r="F133" s="6">
        <f>SUM(E133-D133)</f>
        <v>0</v>
      </c>
      <c r="G133" s="9">
        <v>9.5</v>
      </c>
      <c r="H133" s="6">
        <f>F133*G133</f>
        <v>0</v>
      </c>
      <c r="I133" s="6">
        <v>79388</v>
      </c>
      <c r="J133" s="6">
        <v>79836</v>
      </c>
      <c r="K133" s="6">
        <f t="shared" ref="K133:K137" si="47">J133-I133</f>
        <v>448</v>
      </c>
      <c r="L133" s="6">
        <v>1</v>
      </c>
      <c r="M133" s="6">
        <f t="shared" ref="M133:M137" si="48">L133*K133</f>
        <v>448</v>
      </c>
      <c r="N133" s="23">
        <v>1.03</v>
      </c>
      <c r="O133" s="24">
        <f t="shared" ref="O133:O137" si="49">N133*M133</f>
        <v>461.44</v>
      </c>
      <c r="P133" s="6">
        <v>50</v>
      </c>
      <c r="Q133" s="24">
        <f>H133+O133+P133</f>
        <v>511.44</v>
      </c>
      <c r="R133" s="6">
        <v>1</v>
      </c>
      <c r="S133" s="9">
        <f t="shared" ref="S133:S137" si="50">Q133*R133</f>
        <v>511.44</v>
      </c>
    </row>
    <row r="134" spans="1:19" s="11" customFormat="1" ht="18.95" customHeight="1">
      <c r="A134" s="6" t="s">
        <v>431</v>
      </c>
      <c r="B134" s="6">
        <v>533</v>
      </c>
      <c r="C134" s="6" t="s">
        <v>428</v>
      </c>
      <c r="D134" s="6"/>
      <c r="E134" s="6"/>
      <c r="F134" s="6"/>
      <c r="G134" s="9"/>
      <c r="H134" s="6"/>
      <c r="I134" s="6">
        <v>1268</v>
      </c>
      <c r="J134" s="6">
        <v>2366</v>
      </c>
      <c r="K134" s="6">
        <f t="shared" si="47"/>
        <v>1098</v>
      </c>
      <c r="L134" s="6">
        <v>1</v>
      </c>
      <c r="M134" s="6">
        <f t="shared" si="48"/>
        <v>1098</v>
      </c>
      <c r="N134" s="23">
        <v>1.03</v>
      </c>
      <c r="O134" s="24">
        <f t="shared" si="49"/>
        <v>1130.94</v>
      </c>
      <c r="P134" s="6">
        <v>40</v>
      </c>
      <c r="Q134" s="24">
        <f>H134+O134+P134</f>
        <v>1170.94</v>
      </c>
      <c r="R134" s="6">
        <v>0.5</v>
      </c>
      <c r="S134" s="9">
        <f t="shared" si="50"/>
        <v>585.47</v>
      </c>
    </row>
    <row r="135" spans="1:19" s="11" customFormat="1" ht="18.95" customHeight="1">
      <c r="A135" s="6" t="s">
        <v>432</v>
      </c>
      <c r="B135" s="6">
        <v>185</v>
      </c>
      <c r="C135" s="6" t="s">
        <v>428</v>
      </c>
      <c r="D135" s="6">
        <v>27</v>
      </c>
      <c r="E135" s="6">
        <v>27</v>
      </c>
      <c r="F135" s="6">
        <f>SUM(E135-D135)</f>
        <v>0</v>
      </c>
      <c r="G135" s="9">
        <v>9.5</v>
      </c>
      <c r="H135" s="6">
        <f>F135*G135</f>
        <v>0</v>
      </c>
      <c r="I135" s="6">
        <v>59259</v>
      </c>
      <c r="J135" s="6">
        <v>60009</v>
      </c>
      <c r="K135" s="6">
        <f t="shared" si="47"/>
        <v>750</v>
      </c>
      <c r="L135" s="6">
        <v>1</v>
      </c>
      <c r="M135" s="6">
        <f t="shared" si="48"/>
        <v>750</v>
      </c>
      <c r="N135" s="23">
        <v>1.03</v>
      </c>
      <c r="O135" s="24">
        <f t="shared" si="49"/>
        <v>772.5</v>
      </c>
      <c r="P135" s="6">
        <v>40</v>
      </c>
      <c r="Q135" s="24">
        <f>H135+O135+P135</f>
        <v>812.5</v>
      </c>
      <c r="R135" s="6">
        <v>0.5</v>
      </c>
      <c r="S135" s="9">
        <f t="shared" si="50"/>
        <v>406.25</v>
      </c>
    </row>
    <row r="136" spans="1:19" s="11" customFormat="1" ht="18.95" customHeight="1">
      <c r="A136" s="6" t="s">
        <v>433</v>
      </c>
      <c r="B136" s="6">
        <v>377</v>
      </c>
      <c r="C136" s="6" t="s">
        <v>428</v>
      </c>
      <c r="D136" s="6" t="s">
        <v>434</v>
      </c>
      <c r="E136" s="6"/>
      <c r="F136" s="6"/>
      <c r="G136" s="9"/>
      <c r="H136" s="6"/>
      <c r="I136" s="6">
        <v>10122</v>
      </c>
      <c r="J136" s="6">
        <v>10382</v>
      </c>
      <c r="K136" s="6">
        <f t="shared" si="47"/>
        <v>260</v>
      </c>
      <c r="L136" s="6">
        <v>1</v>
      </c>
      <c r="M136" s="6">
        <f t="shared" si="48"/>
        <v>260</v>
      </c>
      <c r="N136" s="23">
        <v>1.03</v>
      </c>
      <c r="O136" s="24">
        <f t="shared" si="49"/>
        <v>267.8</v>
      </c>
      <c r="P136" s="6"/>
      <c r="Q136" s="24">
        <f>H136+O136+P136</f>
        <v>267.8</v>
      </c>
      <c r="R136" s="6">
        <v>0.5</v>
      </c>
      <c r="S136" s="9">
        <f t="shared" si="50"/>
        <v>133.9</v>
      </c>
    </row>
    <row r="137" spans="1:19" s="11" customFormat="1" ht="18.95" customHeight="1">
      <c r="A137" s="6" t="s">
        <v>433</v>
      </c>
      <c r="B137" s="6">
        <v>379</v>
      </c>
      <c r="C137" s="6" t="s">
        <v>428</v>
      </c>
      <c r="D137" s="6" t="s">
        <v>435</v>
      </c>
      <c r="E137" s="6"/>
      <c r="F137" s="6"/>
      <c r="G137" s="9"/>
      <c r="H137" s="6"/>
      <c r="I137" s="6">
        <v>6573</v>
      </c>
      <c r="J137" s="6">
        <v>6978</v>
      </c>
      <c r="K137" s="6">
        <f t="shared" si="47"/>
        <v>405</v>
      </c>
      <c r="L137" s="6">
        <v>1</v>
      </c>
      <c r="M137" s="6">
        <f t="shared" si="48"/>
        <v>405</v>
      </c>
      <c r="N137" s="23">
        <v>1.03</v>
      </c>
      <c r="O137" s="24">
        <f t="shared" si="49"/>
        <v>417.15</v>
      </c>
      <c r="P137" s="6"/>
      <c r="Q137" s="24">
        <f>H137+O137+P137</f>
        <v>417.15</v>
      </c>
      <c r="R137" s="6">
        <v>0.5</v>
      </c>
      <c r="S137" s="9">
        <f t="shared" si="50"/>
        <v>208.57499999999999</v>
      </c>
    </row>
    <row r="138" spans="1:19" s="11" customFormat="1" ht="14.1" customHeight="1">
      <c r="A138" s="93" t="s">
        <v>23</v>
      </c>
      <c r="B138" s="93"/>
      <c r="C138" s="93"/>
      <c r="D138" s="93"/>
      <c r="E138" s="93"/>
      <c r="F138" s="93"/>
      <c r="G138" s="94"/>
      <c r="H138" s="93"/>
      <c r="I138" s="93"/>
      <c r="J138" s="93"/>
      <c r="K138" s="93"/>
      <c r="L138" s="93"/>
      <c r="M138" s="93"/>
      <c r="N138" s="100"/>
      <c r="O138" s="101"/>
      <c r="P138" s="93"/>
      <c r="Q138" s="101"/>
      <c r="R138" s="93"/>
      <c r="S138" s="94">
        <f>SUM(S131:S137)</f>
        <v>3999.6350000000002</v>
      </c>
    </row>
    <row r="139" spans="1:19" s="11" customFormat="1" ht="12" customHeight="1">
      <c r="A139" s="6"/>
      <c r="B139" s="6"/>
      <c r="C139" s="6"/>
      <c r="D139" s="6"/>
      <c r="E139" s="6"/>
      <c r="F139" s="6"/>
      <c r="G139" s="9"/>
      <c r="H139" s="6"/>
      <c r="I139" s="6"/>
      <c r="J139" s="6"/>
      <c r="K139" s="6"/>
      <c r="L139" s="6"/>
      <c r="M139" s="6"/>
      <c r="N139" s="23"/>
      <c r="O139" s="24"/>
      <c r="P139" s="6"/>
      <c r="Q139" s="24"/>
      <c r="R139" s="6"/>
      <c r="S139" s="9"/>
    </row>
    <row r="140" spans="1:19" s="11" customFormat="1" ht="18.95" customHeight="1">
      <c r="A140" s="6" t="s">
        <v>436</v>
      </c>
      <c r="B140" s="93">
        <v>55</v>
      </c>
      <c r="C140" s="93" t="s">
        <v>428</v>
      </c>
      <c r="D140" s="6"/>
      <c r="E140" s="6"/>
      <c r="F140" s="6" t="s">
        <v>437</v>
      </c>
      <c r="G140" s="9"/>
      <c r="H140" s="6"/>
      <c r="I140" s="6">
        <v>1278</v>
      </c>
      <c r="J140" s="6">
        <v>2603</v>
      </c>
      <c r="K140" s="6">
        <f t="shared" ref="K140:K152" si="51">J140-I140</f>
        <v>1325</v>
      </c>
      <c r="L140" s="6">
        <v>1</v>
      </c>
      <c r="M140" s="6">
        <f t="shared" ref="M140:M152" si="52">L140*K140</f>
        <v>1325</v>
      </c>
      <c r="N140" s="6">
        <v>1.03</v>
      </c>
      <c r="O140" s="24">
        <f t="shared" ref="O140:O152" si="53">N140*M140</f>
        <v>1364.75</v>
      </c>
      <c r="P140" s="6">
        <v>40</v>
      </c>
      <c r="Q140" s="24">
        <f t="shared" ref="Q140:Q152" si="54">H140+O140+P140</f>
        <v>1404.75</v>
      </c>
      <c r="R140" s="6">
        <v>1</v>
      </c>
      <c r="S140" s="9">
        <f t="shared" ref="S140:S152" si="55">Q140*R140</f>
        <v>1404.75</v>
      </c>
    </row>
    <row r="141" spans="1:19" s="11" customFormat="1" ht="18.95" customHeight="1">
      <c r="A141" s="6" t="s">
        <v>438</v>
      </c>
      <c r="B141" s="93">
        <v>53</v>
      </c>
      <c r="C141" s="93" t="s">
        <v>428</v>
      </c>
      <c r="D141" s="6">
        <v>957</v>
      </c>
      <c r="E141" s="6">
        <v>957</v>
      </c>
      <c r="F141" s="6">
        <f t="shared" ref="F141:F145" si="56">SUM(E141-D141)</f>
        <v>0</v>
      </c>
      <c r="G141" s="9">
        <v>9.5</v>
      </c>
      <c r="H141" s="6">
        <f t="shared" ref="H141:H145" si="57">F141*G141</f>
        <v>0</v>
      </c>
      <c r="I141" s="6">
        <v>124</v>
      </c>
      <c r="J141" s="6">
        <v>1075</v>
      </c>
      <c r="K141" s="6">
        <f t="shared" si="51"/>
        <v>951</v>
      </c>
      <c r="L141" s="6">
        <v>1</v>
      </c>
      <c r="M141" s="6">
        <f t="shared" si="52"/>
        <v>951</v>
      </c>
      <c r="N141" s="6">
        <v>1.03</v>
      </c>
      <c r="O141" s="24">
        <f t="shared" si="53"/>
        <v>979.53</v>
      </c>
      <c r="P141" s="6">
        <v>80</v>
      </c>
      <c r="Q141" s="24">
        <f t="shared" si="54"/>
        <v>1059.53</v>
      </c>
      <c r="R141" s="6">
        <v>1</v>
      </c>
      <c r="S141" s="9">
        <f t="shared" si="55"/>
        <v>1059.53</v>
      </c>
    </row>
    <row r="142" spans="1:19" s="11" customFormat="1" ht="18.95" customHeight="1">
      <c r="A142" s="6" t="s">
        <v>439</v>
      </c>
      <c r="B142" s="93">
        <v>50</v>
      </c>
      <c r="C142" s="93" t="s">
        <v>428</v>
      </c>
      <c r="D142" s="6"/>
      <c r="E142" s="6"/>
      <c r="F142" s="6"/>
      <c r="G142" s="9"/>
      <c r="H142" s="6"/>
      <c r="I142" s="6">
        <v>573</v>
      </c>
      <c r="J142" s="6">
        <v>573</v>
      </c>
      <c r="K142" s="6">
        <f t="shared" si="51"/>
        <v>0</v>
      </c>
      <c r="L142" s="6">
        <v>1</v>
      </c>
      <c r="M142" s="6">
        <f t="shared" si="52"/>
        <v>0</v>
      </c>
      <c r="N142" s="6">
        <v>1.03</v>
      </c>
      <c r="O142" s="24">
        <f t="shared" si="53"/>
        <v>0</v>
      </c>
      <c r="P142" s="6">
        <v>120</v>
      </c>
      <c r="Q142" s="24">
        <f t="shared" si="54"/>
        <v>120</v>
      </c>
      <c r="R142" s="6">
        <v>1</v>
      </c>
      <c r="S142" s="9">
        <f t="shared" si="55"/>
        <v>120</v>
      </c>
    </row>
    <row r="143" spans="1:19" s="11" customFormat="1" ht="18.95" customHeight="1">
      <c r="A143" s="6" t="s">
        <v>440</v>
      </c>
      <c r="B143" s="93">
        <v>49</v>
      </c>
      <c r="C143" s="93" t="s">
        <v>428</v>
      </c>
      <c r="D143" s="6">
        <v>413</v>
      </c>
      <c r="E143" s="6">
        <v>413</v>
      </c>
      <c r="F143" s="6">
        <f t="shared" si="56"/>
        <v>0</v>
      </c>
      <c r="G143" s="9">
        <v>9.5</v>
      </c>
      <c r="H143" s="6">
        <f t="shared" si="57"/>
        <v>0</v>
      </c>
      <c r="I143" s="6">
        <v>61038</v>
      </c>
      <c r="J143" s="6">
        <v>62648</v>
      </c>
      <c r="K143" s="6">
        <f t="shared" si="51"/>
        <v>1610</v>
      </c>
      <c r="L143" s="6">
        <v>1</v>
      </c>
      <c r="M143" s="6">
        <f t="shared" si="52"/>
        <v>1610</v>
      </c>
      <c r="N143" s="6">
        <v>1.03</v>
      </c>
      <c r="O143" s="24">
        <f t="shared" si="53"/>
        <v>1658.3</v>
      </c>
      <c r="P143" s="6">
        <v>120</v>
      </c>
      <c r="Q143" s="24">
        <f t="shared" si="54"/>
        <v>1778.3</v>
      </c>
      <c r="R143" s="6">
        <v>1</v>
      </c>
      <c r="S143" s="9">
        <f t="shared" si="55"/>
        <v>1778.3</v>
      </c>
    </row>
    <row r="144" spans="1:19" s="11" customFormat="1" ht="18.95" customHeight="1">
      <c r="A144" s="6" t="s">
        <v>441</v>
      </c>
      <c r="B144" s="93">
        <v>48</v>
      </c>
      <c r="C144" s="93" t="s">
        <v>428</v>
      </c>
      <c r="D144" s="6"/>
      <c r="E144" s="6"/>
      <c r="F144" s="6"/>
      <c r="G144" s="9"/>
      <c r="H144" s="6"/>
      <c r="I144" s="6">
        <v>2379</v>
      </c>
      <c r="J144" s="6">
        <v>2379</v>
      </c>
      <c r="K144" s="6">
        <f t="shared" si="51"/>
        <v>0</v>
      </c>
      <c r="L144" s="6">
        <v>1</v>
      </c>
      <c r="M144" s="6">
        <f t="shared" si="52"/>
        <v>0</v>
      </c>
      <c r="N144" s="6">
        <v>1.03</v>
      </c>
      <c r="O144" s="24">
        <f t="shared" si="53"/>
        <v>0</v>
      </c>
      <c r="P144" s="6">
        <v>120</v>
      </c>
      <c r="Q144" s="24">
        <f t="shared" si="54"/>
        <v>120</v>
      </c>
      <c r="R144" s="6">
        <v>1</v>
      </c>
      <c r="S144" s="9">
        <f t="shared" si="55"/>
        <v>120</v>
      </c>
    </row>
    <row r="145" spans="1:19" s="11" customFormat="1" ht="18.95" customHeight="1">
      <c r="A145" s="6" t="s">
        <v>442</v>
      </c>
      <c r="B145" s="93">
        <v>45</v>
      </c>
      <c r="C145" s="93" t="s">
        <v>428</v>
      </c>
      <c r="D145" s="6">
        <v>65</v>
      </c>
      <c r="E145" s="6">
        <v>65</v>
      </c>
      <c r="F145" s="6">
        <f t="shared" si="56"/>
        <v>0</v>
      </c>
      <c r="G145" s="9">
        <v>9.5</v>
      </c>
      <c r="H145" s="6">
        <f t="shared" si="57"/>
        <v>0</v>
      </c>
      <c r="I145" s="6">
        <v>4615</v>
      </c>
      <c r="J145" s="6">
        <v>4622</v>
      </c>
      <c r="K145" s="6">
        <f t="shared" si="51"/>
        <v>7</v>
      </c>
      <c r="L145" s="6">
        <v>40</v>
      </c>
      <c r="M145" s="6">
        <f t="shared" si="52"/>
        <v>280</v>
      </c>
      <c r="N145" s="6">
        <v>1.03</v>
      </c>
      <c r="O145" s="24">
        <f t="shared" si="53"/>
        <v>288.39999999999998</v>
      </c>
      <c r="P145" s="6"/>
      <c r="Q145" s="24">
        <f t="shared" si="54"/>
        <v>288.39999999999998</v>
      </c>
      <c r="R145" s="6">
        <v>1</v>
      </c>
      <c r="S145" s="9">
        <f t="shared" si="55"/>
        <v>288.39999999999998</v>
      </c>
    </row>
    <row r="146" spans="1:19" s="11" customFormat="1" ht="18.95" customHeight="1">
      <c r="A146" s="6" t="s">
        <v>443</v>
      </c>
      <c r="B146" s="93">
        <v>362</v>
      </c>
      <c r="C146" s="93" t="s">
        <v>428</v>
      </c>
      <c r="D146" s="6" t="s">
        <v>444</v>
      </c>
      <c r="E146" s="6"/>
      <c r="F146" s="6"/>
      <c r="G146" s="9">
        <v>9.5</v>
      </c>
      <c r="H146" s="6"/>
      <c r="I146" s="6">
        <v>22445</v>
      </c>
      <c r="J146" s="6">
        <v>22635</v>
      </c>
      <c r="K146" s="6">
        <f t="shared" si="51"/>
        <v>190</v>
      </c>
      <c r="L146" s="6">
        <v>1</v>
      </c>
      <c r="M146" s="6">
        <f t="shared" si="52"/>
        <v>190</v>
      </c>
      <c r="N146" s="6">
        <v>1.03</v>
      </c>
      <c r="O146" s="24">
        <f t="shared" si="53"/>
        <v>195.7</v>
      </c>
      <c r="P146" s="6"/>
      <c r="Q146" s="24">
        <f t="shared" si="54"/>
        <v>195.7</v>
      </c>
      <c r="R146" s="6">
        <v>1</v>
      </c>
      <c r="S146" s="9">
        <f t="shared" si="55"/>
        <v>195.7</v>
      </c>
    </row>
    <row r="147" spans="1:19" s="11" customFormat="1" ht="18.95" customHeight="1">
      <c r="A147" s="6" t="s">
        <v>445</v>
      </c>
      <c r="B147" s="93">
        <v>36</v>
      </c>
      <c r="C147" s="93" t="s">
        <v>428</v>
      </c>
      <c r="D147" s="6"/>
      <c r="E147" s="6"/>
      <c r="F147" s="6"/>
      <c r="G147" s="9">
        <v>9.5</v>
      </c>
      <c r="H147" s="6">
        <f t="shared" ref="H147:H150" si="58">F147*G147</f>
        <v>0</v>
      </c>
      <c r="I147" s="6">
        <v>16889</v>
      </c>
      <c r="J147" s="6">
        <v>17927</v>
      </c>
      <c r="K147" s="6">
        <f t="shared" si="51"/>
        <v>1038</v>
      </c>
      <c r="L147" s="6">
        <v>1</v>
      </c>
      <c r="M147" s="6">
        <f t="shared" si="52"/>
        <v>1038</v>
      </c>
      <c r="N147" s="6">
        <v>1.03</v>
      </c>
      <c r="O147" s="24">
        <f t="shared" si="53"/>
        <v>1069.1400000000001</v>
      </c>
      <c r="P147" s="6">
        <v>40</v>
      </c>
      <c r="Q147" s="24">
        <f t="shared" si="54"/>
        <v>1109.1400000000001</v>
      </c>
      <c r="R147" s="6">
        <v>1</v>
      </c>
      <c r="S147" s="9">
        <f t="shared" si="55"/>
        <v>1109.1400000000001</v>
      </c>
    </row>
    <row r="148" spans="1:19" s="11" customFormat="1" ht="18.95" customHeight="1">
      <c r="A148" s="6" t="s">
        <v>446</v>
      </c>
      <c r="B148" s="93">
        <v>586</v>
      </c>
      <c r="C148" s="93" t="s">
        <v>428</v>
      </c>
      <c r="D148" s="6">
        <v>210</v>
      </c>
      <c r="E148" s="6">
        <v>210</v>
      </c>
      <c r="F148" s="6">
        <f>SUM(E148-D148)</f>
        <v>0</v>
      </c>
      <c r="G148" s="9">
        <v>9.5</v>
      </c>
      <c r="H148" s="6">
        <f t="shared" si="58"/>
        <v>0</v>
      </c>
      <c r="I148" s="6">
        <v>20</v>
      </c>
      <c r="J148" s="6">
        <v>296</v>
      </c>
      <c r="K148" s="6">
        <f t="shared" si="51"/>
        <v>276</v>
      </c>
      <c r="L148" s="6">
        <v>1</v>
      </c>
      <c r="M148" s="6">
        <f t="shared" si="52"/>
        <v>276</v>
      </c>
      <c r="N148" s="6">
        <v>1.03</v>
      </c>
      <c r="O148" s="24">
        <f t="shared" si="53"/>
        <v>284.27999999999997</v>
      </c>
      <c r="P148" s="6"/>
      <c r="Q148" s="24">
        <f t="shared" si="54"/>
        <v>284.27999999999997</v>
      </c>
      <c r="R148" s="6">
        <v>1</v>
      </c>
      <c r="S148" s="9">
        <f t="shared" si="55"/>
        <v>284.27999999999997</v>
      </c>
    </row>
    <row r="149" spans="1:19" s="11" customFormat="1" ht="18.95" customHeight="1">
      <c r="A149" s="6" t="s">
        <v>447</v>
      </c>
      <c r="B149" s="93">
        <v>37</v>
      </c>
      <c r="C149" s="93" t="s">
        <v>428</v>
      </c>
      <c r="D149" s="6"/>
      <c r="E149" s="6"/>
      <c r="F149" s="6"/>
      <c r="G149" s="9">
        <v>9.5</v>
      </c>
      <c r="H149" s="6"/>
      <c r="I149" s="6">
        <v>52821</v>
      </c>
      <c r="J149" s="6">
        <v>53437</v>
      </c>
      <c r="K149" s="6">
        <f t="shared" si="51"/>
        <v>616</v>
      </c>
      <c r="L149" s="6">
        <v>1</v>
      </c>
      <c r="M149" s="6">
        <f t="shared" si="52"/>
        <v>616</v>
      </c>
      <c r="N149" s="6">
        <v>1.03</v>
      </c>
      <c r="O149" s="24">
        <f t="shared" si="53"/>
        <v>634.48</v>
      </c>
      <c r="P149" s="6">
        <v>80</v>
      </c>
      <c r="Q149" s="24">
        <f t="shared" si="54"/>
        <v>714.48</v>
      </c>
      <c r="R149" s="6">
        <v>1</v>
      </c>
      <c r="S149" s="9">
        <f t="shared" si="55"/>
        <v>714.48</v>
      </c>
    </row>
    <row r="150" spans="1:19" s="11" customFormat="1" ht="18.95" customHeight="1">
      <c r="A150" s="6" t="s">
        <v>448</v>
      </c>
      <c r="B150" s="93">
        <v>47</v>
      </c>
      <c r="C150" s="93" t="s">
        <v>428</v>
      </c>
      <c r="D150" s="6">
        <v>267</v>
      </c>
      <c r="E150" s="6">
        <v>267</v>
      </c>
      <c r="F150" s="6">
        <f>SUM(E150-D150)</f>
        <v>0</v>
      </c>
      <c r="G150" s="9">
        <v>9.5</v>
      </c>
      <c r="H150" s="6">
        <f t="shared" si="58"/>
        <v>0</v>
      </c>
      <c r="I150" s="6">
        <v>10060</v>
      </c>
      <c r="J150" s="6">
        <v>10549</v>
      </c>
      <c r="K150" s="6">
        <f t="shared" si="51"/>
        <v>489</v>
      </c>
      <c r="L150" s="6">
        <v>1</v>
      </c>
      <c r="M150" s="6">
        <f t="shared" si="52"/>
        <v>489</v>
      </c>
      <c r="N150" s="6">
        <v>1.03</v>
      </c>
      <c r="O150" s="24">
        <f t="shared" si="53"/>
        <v>503.67</v>
      </c>
      <c r="P150" s="6">
        <v>80</v>
      </c>
      <c r="Q150" s="24">
        <f t="shared" si="54"/>
        <v>583.66999999999996</v>
      </c>
      <c r="R150" s="6">
        <v>1</v>
      </c>
      <c r="S150" s="9">
        <f t="shared" si="55"/>
        <v>583.66999999999996</v>
      </c>
    </row>
    <row r="151" spans="1:19" s="11" customFormat="1" ht="18.95" customHeight="1">
      <c r="A151" s="6" t="s">
        <v>449</v>
      </c>
      <c r="B151" s="93">
        <v>531</v>
      </c>
      <c r="C151" s="93" t="s">
        <v>428</v>
      </c>
      <c r="D151" s="6"/>
      <c r="E151" s="6"/>
      <c r="F151" s="6"/>
      <c r="G151" s="9">
        <v>9.5</v>
      </c>
      <c r="H151" s="6"/>
      <c r="I151" s="6">
        <v>3203</v>
      </c>
      <c r="J151" s="6">
        <v>4177</v>
      </c>
      <c r="K151" s="6">
        <f t="shared" si="51"/>
        <v>974</v>
      </c>
      <c r="L151" s="6">
        <v>1</v>
      </c>
      <c r="M151" s="6">
        <f t="shared" si="52"/>
        <v>974</v>
      </c>
      <c r="N151" s="6">
        <v>1.03</v>
      </c>
      <c r="O151" s="24">
        <f t="shared" si="53"/>
        <v>1003.22</v>
      </c>
      <c r="P151" s="6">
        <v>120</v>
      </c>
      <c r="Q151" s="24">
        <f t="shared" si="54"/>
        <v>1123.22</v>
      </c>
      <c r="R151" s="6">
        <v>1</v>
      </c>
      <c r="S151" s="9">
        <f t="shared" si="55"/>
        <v>1123.22</v>
      </c>
    </row>
    <row r="152" spans="1:19" s="11" customFormat="1" ht="18.95" customHeight="1">
      <c r="A152" s="6" t="s">
        <v>450</v>
      </c>
      <c r="B152" s="93"/>
      <c r="C152" s="93" t="s">
        <v>428</v>
      </c>
      <c r="D152" s="6"/>
      <c r="E152" s="6"/>
      <c r="F152" s="6"/>
      <c r="G152" s="9">
        <v>9.5</v>
      </c>
      <c r="H152" s="6"/>
      <c r="I152" s="6">
        <v>14019</v>
      </c>
      <c r="J152" s="6">
        <v>14019</v>
      </c>
      <c r="K152" s="6">
        <f t="shared" si="51"/>
        <v>0</v>
      </c>
      <c r="L152" s="6">
        <v>1</v>
      </c>
      <c r="M152" s="6">
        <f t="shared" si="52"/>
        <v>0</v>
      </c>
      <c r="N152" s="6">
        <v>1.03</v>
      </c>
      <c r="O152" s="24">
        <f t="shared" si="53"/>
        <v>0</v>
      </c>
      <c r="P152" s="6"/>
      <c r="Q152" s="24">
        <f t="shared" si="54"/>
        <v>0</v>
      </c>
      <c r="R152" s="6">
        <v>1</v>
      </c>
      <c r="S152" s="9">
        <f t="shared" si="55"/>
        <v>0</v>
      </c>
    </row>
    <row r="153" spans="1:19" s="11" customFormat="1" ht="20.100000000000001" customHeight="1">
      <c r="A153" s="6" t="s">
        <v>23</v>
      </c>
      <c r="B153" s="6"/>
      <c r="C153" s="6"/>
      <c r="D153" s="6"/>
      <c r="E153" s="6"/>
      <c r="F153" s="6">
        <f>SUM(F133:F152)</f>
        <v>0</v>
      </c>
      <c r="G153" s="9">
        <v>9.5</v>
      </c>
      <c r="H153" s="6">
        <f>F153*G153</f>
        <v>0</v>
      </c>
      <c r="I153" s="6"/>
      <c r="J153" s="6"/>
      <c r="K153" s="6"/>
      <c r="L153" s="6"/>
      <c r="M153" s="6"/>
      <c r="N153" s="23">
        <v>1.03</v>
      </c>
      <c r="O153" s="24"/>
      <c r="P153" s="6"/>
      <c r="Q153" s="24"/>
      <c r="R153" s="6">
        <v>1</v>
      </c>
      <c r="S153" s="9">
        <f>SUM(S140:S152)</f>
        <v>8781.4699999999993</v>
      </c>
    </row>
    <row r="154" spans="1:19" s="11" customFormat="1" ht="21" customHeight="1">
      <c r="A154" s="6" t="s">
        <v>451</v>
      </c>
      <c r="B154" s="6"/>
      <c r="C154" s="6"/>
      <c r="D154" s="6"/>
      <c r="E154" s="6"/>
      <c r="F154" s="6"/>
      <c r="G154" s="9"/>
      <c r="H154" s="6"/>
      <c r="I154" s="6"/>
      <c r="J154" s="6"/>
      <c r="K154" s="6"/>
      <c r="L154" s="6"/>
      <c r="M154" s="25"/>
      <c r="N154" s="23"/>
      <c r="O154" s="24"/>
      <c r="P154" s="6"/>
      <c r="Q154" s="24"/>
      <c r="R154" s="6"/>
      <c r="S154" s="9">
        <f>S153+S138</f>
        <v>12781.105</v>
      </c>
    </row>
    <row r="155" spans="1:19" s="11" customFormat="1">
      <c r="A155" s="15"/>
      <c r="B155" s="6"/>
      <c r="C155" s="6"/>
      <c r="D155" s="6"/>
      <c r="E155" s="6"/>
      <c r="F155" s="6"/>
      <c r="G155" s="9"/>
      <c r="H155" s="6"/>
      <c r="I155" s="6"/>
      <c r="J155" s="6"/>
      <c r="K155" s="6"/>
      <c r="L155" s="6"/>
      <c r="M155" s="25"/>
      <c r="N155" s="23"/>
      <c r="O155" s="24"/>
      <c r="P155" s="6"/>
      <c r="Q155" s="24"/>
      <c r="R155" s="6"/>
      <c r="S155" s="9"/>
    </row>
    <row r="156" spans="1:19" s="11" customFormat="1"/>
    <row r="157" spans="1:19" s="11" customFormat="1"/>
    <row r="158" spans="1:19" s="11" customFormat="1"/>
    <row r="159" spans="1:19" s="11" customFormat="1" ht="24">
      <c r="A159" s="6" t="s">
        <v>1</v>
      </c>
      <c r="B159" s="14" t="s">
        <v>27</v>
      </c>
      <c r="C159" s="7" t="s">
        <v>426</v>
      </c>
      <c r="D159" s="6" t="s">
        <v>207</v>
      </c>
      <c r="E159" s="6" t="s">
        <v>208</v>
      </c>
      <c r="F159" s="6" t="s">
        <v>6</v>
      </c>
      <c r="G159" s="9" t="s">
        <v>32</v>
      </c>
      <c r="H159" s="6" t="s">
        <v>33</v>
      </c>
      <c r="I159" s="6" t="s">
        <v>2</v>
      </c>
      <c r="J159" s="6" t="s">
        <v>3</v>
      </c>
      <c r="K159" s="6" t="s">
        <v>4</v>
      </c>
      <c r="L159" s="6" t="s">
        <v>5</v>
      </c>
      <c r="M159" s="6" t="s">
        <v>6</v>
      </c>
      <c r="N159" s="23"/>
      <c r="O159" s="24" t="s">
        <v>8</v>
      </c>
      <c r="P159" s="6" t="s">
        <v>38</v>
      </c>
      <c r="Q159" s="24" t="s">
        <v>23</v>
      </c>
      <c r="R159" s="6" t="s">
        <v>39</v>
      </c>
      <c r="S159" s="9" t="s">
        <v>40</v>
      </c>
    </row>
    <row r="160" spans="1:19" s="11" customFormat="1">
      <c r="A160" s="15" t="s">
        <v>452</v>
      </c>
      <c r="B160" s="15"/>
      <c r="C160" s="15"/>
      <c r="D160" s="15"/>
      <c r="E160" s="15"/>
      <c r="F160" s="15"/>
      <c r="G160" s="35"/>
      <c r="H160" s="15"/>
      <c r="I160" s="15"/>
      <c r="J160" s="15"/>
      <c r="K160" s="15"/>
      <c r="L160" s="15"/>
      <c r="M160" s="15"/>
      <c r="N160" s="15"/>
      <c r="O160" s="40"/>
      <c r="P160" s="15"/>
      <c r="Q160" s="40"/>
      <c r="R160" s="15"/>
      <c r="S160" s="35"/>
    </row>
    <row r="161" spans="1:19" s="11" customFormat="1">
      <c r="A161" s="6" t="s">
        <v>453</v>
      </c>
      <c r="B161" s="6">
        <v>414</v>
      </c>
      <c r="C161" s="6" t="s">
        <v>454</v>
      </c>
      <c r="D161" s="15">
        <v>194</v>
      </c>
      <c r="E161" s="15">
        <v>194</v>
      </c>
      <c r="F161" s="6">
        <f>E161-D161</f>
        <v>0</v>
      </c>
      <c r="G161" s="9">
        <v>9.5</v>
      </c>
      <c r="H161" s="6">
        <f t="shared" ref="H161:H169" si="59">F161*G161</f>
        <v>0</v>
      </c>
      <c r="I161" s="6">
        <v>24265</v>
      </c>
      <c r="J161" s="6">
        <v>24342</v>
      </c>
      <c r="K161" s="6">
        <f t="shared" ref="K161:K169" si="60">J161-I161</f>
        <v>77</v>
      </c>
      <c r="L161" s="6">
        <v>1</v>
      </c>
      <c r="M161" s="6">
        <f t="shared" ref="M161:M169" si="61">L161*K161</f>
        <v>77</v>
      </c>
      <c r="N161" s="23">
        <v>1.03</v>
      </c>
      <c r="O161" s="24">
        <f t="shared" ref="O161:O169" si="62">N161*M161</f>
        <v>79.31</v>
      </c>
      <c r="P161" s="6">
        <v>40</v>
      </c>
      <c r="Q161" s="24">
        <f t="shared" ref="Q161:Q169" si="63">H161+O161+P161</f>
        <v>119.31</v>
      </c>
      <c r="R161" s="6">
        <v>1</v>
      </c>
      <c r="S161" s="9">
        <f t="shared" ref="S161:S169" si="64">Q161*R161</f>
        <v>119.31</v>
      </c>
    </row>
    <row r="162" spans="1:19" s="11" customFormat="1">
      <c r="A162" s="6" t="s">
        <v>455</v>
      </c>
      <c r="B162" s="6">
        <v>190</v>
      </c>
      <c r="C162" s="6" t="s">
        <v>456</v>
      </c>
      <c r="D162" s="6">
        <v>111</v>
      </c>
      <c r="E162" s="6">
        <v>111</v>
      </c>
      <c r="F162" s="6">
        <f>E162-D162</f>
        <v>0</v>
      </c>
      <c r="G162" s="9">
        <v>9.5</v>
      </c>
      <c r="H162" s="6">
        <f t="shared" si="59"/>
        <v>0</v>
      </c>
      <c r="I162" s="6">
        <v>260058</v>
      </c>
      <c r="J162" s="6">
        <v>269734</v>
      </c>
      <c r="K162" s="34">
        <f t="shared" si="60"/>
        <v>9676</v>
      </c>
      <c r="L162" s="6">
        <v>1</v>
      </c>
      <c r="M162" s="6">
        <f t="shared" si="61"/>
        <v>9676</v>
      </c>
      <c r="N162" s="23">
        <v>1.03</v>
      </c>
      <c r="O162" s="24">
        <f t="shared" si="62"/>
        <v>9966.2800000000007</v>
      </c>
      <c r="P162" s="6">
        <v>80</v>
      </c>
      <c r="Q162" s="24">
        <f t="shared" si="63"/>
        <v>10046.280000000001</v>
      </c>
      <c r="R162" s="6">
        <v>1</v>
      </c>
      <c r="S162" s="9">
        <f t="shared" si="64"/>
        <v>10046.280000000001</v>
      </c>
    </row>
    <row r="163" spans="1:19" s="11" customFormat="1">
      <c r="A163" s="6" t="s">
        <v>457</v>
      </c>
      <c r="B163" s="6">
        <v>373</v>
      </c>
      <c r="C163" s="6" t="s">
        <v>456</v>
      </c>
      <c r="D163" s="6" t="s">
        <v>458</v>
      </c>
      <c r="E163" s="6"/>
      <c r="F163" s="6"/>
      <c r="G163" s="9"/>
      <c r="H163" s="6"/>
      <c r="I163" s="6">
        <v>8704</v>
      </c>
      <c r="J163" s="6">
        <v>8705</v>
      </c>
      <c r="K163" s="6">
        <f t="shared" si="60"/>
        <v>1</v>
      </c>
      <c r="L163" s="6">
        <v>1</v>
      </c>
      <c r="M163" s="6">
        <f t="shared" si="61"/>
        <v>1</v>
      </c>
      <c r="N163" s="23">
        <v>1.03</v>
      </c>
      <c r="O163" s="24">
        <f t="shared" si="62"/>
        <v>1.03</v>
      </c>
      <c r="P163" s="6"/>
      <c r="Q163" s="24">
        <f t="shared" si="63"/>
        <v>1.03</v>
      </c>
      <c r="R163" s="6">
        <v>1</v>
      </c>
      <c r="S163" s="9">
        <f t="shared" si="64"/>
        <v>1.03</v>
      </c>
    </row>
    <row r="164" spans="1:19" s="11" customFormat="1">
      <c r="A164" s="6" t="s">
        <v>459</v>
      </c>
      <c r="B164" s="6">
        <v>122</v>
      </c>
      <c r="C164" s="6" t="s">
        <v>456</v>
      </c>
      <c r="D164" s="6">
        <v>403</v>
      </c>
      <c r="E164" s="6">
        <v>403</v>
      </c>
      <c r="F164" s="6">
        <f t="shared" ref="F164:F169" si="65">SUM(E164-D164)</f>
        <v>0</v>
      </c>
      <c r="G164" s="9">
        <v>9.5</v>
      </c>
      <c r="H164" s="6">
        <f t="shared" si="59"/>
        <v>0</v>
      </c>
      <c r="I164" s="6">
        <v>30276</v>
      </c>
      <c r="J164" s="6">
        <v>30276</v>
      </c>
      <c r="K164" s="6">
        <f t="shared" si="60"/>
        <v>0</v>
      </c>
      <c r="L164" s="6">
        <v>1</v>
      </c>
      <c r="M164" s="6">
        <f t="shared" si="61"/>
        <v>0</v>
      </c>
      <c r="N164" s="23">
        <v>1.03</v>
      </c>
      <c r="O164" s="24">
        <f t="shared" si="62"/>
        <v>0</v>
      </c>
      <c r="P164" s="6">
        <v>40</v>
      </c>
      <c r="Q164" s="24">
        <f t="shared" si="63"/>
        <v>40</v>
      </c>
      <c r="R164" s="6">
        <v>1</v>
      </c>
      <c r="S164" s="9">
        <f t="shared" si="64"/>
        <v>40</v>
      </c>
    </row>
    <row r="165" spans="1:19" s="11" customFormat="1">
      <c r="A165" s="6" t="s">
        <v>460</v>
      </c>
      <c r="B165" s="6">
        <v>113</v>
      </c>
      <c r="C165" s="6" t="s">
        <v>456</v>
      </c>
      <c r="D165" s="6">
        <v>27</v>
      </c>
      <c r="E165" s="6">
        <v>27</v>
      </c>
      <c r="F165" s="6">
        <f t="shared" si="65"/>
        <v>0</v>
      </c>
      <c r="G165" s="9">
        <v>9.5</v>
      </c>
      <c r="H165" s="6">
        <f t="shared" si="59"/>
        <v>0</v>
      </c>
      <c r="I165" s="6">
        <v>7253</v>
      </c>
      <c r="J165" s="6">
        <v>8014</v>
      </c>
      <c r="K165" s="6">
        <f t="shared" si="60"/>
        <v>761</v>
      </c>
      <c r="L165" s="6">
        <v>1</v>
      </c>
      <c r="M165" s="6">
        <f t="shared" si="61"/>
        <v>761</v>
      </c>
      <c r="N165" s="23">
        <v>1.03</v>
      </c>
      <c r="O165" s="24">
        <f t="shared" si="62"/>
        <v>783.83</v>
      </c>
      <c r="P165" s="6">
        <v>80</v>
      </c>
      <c r="Q165" s="24">
        <f t="shared" si="63"/>
        <v>863.83</v>
      </c>
      <c r="R165" s="6">
        <v>1</v>
      </c>
      <c r="S165" s="9">
        <f t="shared" si="64"/>
        <v>863.83</v>
      </c>
    </row>
    <row r="166" spans="1:19" s="11" customFormat="1">
      <c r="A166" s="6" t="s">
        <v>461</v>
      </c>
      <c r="B166" s="6">
        <v>120</v>
      </c>
      <c r="C166" s="6" t="s">
        <v>456</v>
      </c>
      <c r="D166" s="6">
        <v>169</v>
      </c>
      <c r="E166" s="6">
        <v>169</v>
      </c>
      <c r="F166" s="6">
        <f t="shared" si="65"/>
        <v>0</v>
      </c>
      <c r="G166" s="9">
        <v>9.5</v>
      </c>
      <c r="H166" s="6">
        <f t="shared" si="59"/>
        <v>0</v>
      </c>
      <c r="I166" s="6">
        <v>129165</v>
      </c>
      <c r="J166" s="6">
        <v>129165</v>
      </c>
      <c r="K166" s="6">
        <f t="shared" si="60"/>
        <v>0</v>
      </c>
      <c r="L166" s="6">
        <v>1</v>
      </c>
      <c r="M166" s="6">
        <f t="shared" si="61"/>
        <v>0</v>
      </c>
      <c r="N166" s="23">
        <v>1.03</v>
      </c>
      <c r="O166" s="24">
        <f t="shared" si="62"/>
        <v>0</v>
      </c>
      <c r="P166" s="6">
        <v>80</v>
      </c>
      <c r="Q166" s="24">
        <f t="shared" si="63"/>
        <v>80</v>
      </c>
      <c r="R166" s="6">
        <v>1</v>
      </c>
      <c r="S166" s="9">
        <f t="shared" si="64"/>
        <v>80</v>
      </c>
    </row>
    <row r="167" spans="1:19" s="11" customFormat="1">
      <c r="A167" s="6" t="s">
        <v>462</v>
      </c>
      <c r="B167" s="6">
        <v>114</v>
      </c>
      <c r="C167" s="6" t="s">
        <v>456</v>
      </c>
      <c r="D167" s="6">
        <v>76</v>
      </c>
      <c r="E167" s="6">
        <v>76</v>
      </c>
      <c r="F167" s="6">
        <f t="shared" si="65"/>
        <v>0</v>
      </c>
      <c r="G167" s="9">
        <v>9.5</v>
      </c>
      <c r="H167" s="6">
        <f t="shared" si="59"/>
        <v>0</v>
      </c>
      <c r="I167" s="6">
        <v>16599</v>
      </c>
      <c r="J167" s="6">
        <v>16599</v>
      </c>
      <c r="K167" s="6">
        <f t="shared" si="60"/>
        <v>0</v>
      </c>
      <c r="L167" s="6">
        <v>1</v>
      </c>
      <c r="M167" s="6">
        <f t="shared" si="61"/>
        <v>0</v>
      </c>
      <c r="N167" s="23">
        <v>1.03</v>
      </c>
      <c r="O167" s="24">
        <f t="shared" si="62"/>
        <v>0</v>
      </c>
      <c r="P167" s="6">
        <v>60</v>
      </c>
      <c r="Q167" s="24">
        <f t="shared" si="63"/>
        <v>60</v>
      </c>
      <c r="R167" s="6">
        <v>1</v>
      </c>
      <c r="S167" s="9">
        <f t="shared" si="64"/>
        <v>60</v>
      </c>
    </row>
    <row r="168" spans="1:19" s="11" customFormat="1">
      <c r="A168" s="6" t="s">
        <v>463</v>
      </c>
      <c r="B168" s="6">
        <v>119</v>
      </c>
      <c r="C168" s="6" t="s">
        <v>456</v>
      </c>
      <c r="D168" s="6">
        <v>53</v>
      </c>
      <c r="E168" s="6">
        <v>53</v>
      </c>
      <c r="F168" s="6">
        <f t="shared" si="65"/>
        <v>0</v>
      </c>
      <c r="G168" s="9">
        <v>9.5</v>
      </c>
      <c r="H168" s="6">
        <f t="shared" si="59"/>
        <v>0</v>
      </c>
      <c r="I168" s="6">
        <v>15530</v>
      </c>
      <c r="J168" s="6">
        <v>15530</v>
      </c>
      <c r="K168" s="6">
        <f t="shared" si="60"/>
        <v>0</v>
      </c>
      <c r="L168" s="6">
        <v>1</v>
      </c>
      <c r="M168" s="6">
        <f t="shared" si="61"/>
        <v>0</v>
      </c>
      <c r="N168" s="23">
        <v>1.03</v>
      </c>
      <c r="O168" s="24">
        <f t="shared" si="62"/>
        <v>0</v>
      </c>
      <c r="P168" s="6">
        <v>40</v>
      </c>
      <c r="Q168" s="24">
        <f t="shared" si="63"/>
        <v>40</v>
      </c>
      <c r="R168" s="6">
        <v>1</v>
      </c>
      <c r="S168" s="9">
        <f t="shared" si="64"/>
        <v>40</v>
      </c>
    </row>
    <row r="169" spans="1:19" s="11" customFormat="1">
      <c r="A169" s="6" t="s">
        <v>464</v>
      </c>
      <c r="B169" s="6">
        <v>488</v>
      </c>
      <c r="C169" s="6" t="s">
        <v>456</v>
      </c>
      <c r="D169" s="6">
        <v>164</v>
      </c>
      <c r="E169" s="6">
        <v>164</v>
      </c>
      <c r="F169" s="6">
        <f t="shared" si="65"/>
        <v>0</v>
      </c>
      <c r="G169" s="9">
        <v>9.5</v>
      </c>
      <c r="H169" s="6">
        <f t="shared" si="59"/>
        <v>0</v>
      </c>
      <c r="I169" s="6">
        <v>111704</v>
      </c>
      <c r="J169" s="6">
        <v>114984</v>
      </c>
      <c r="K169" s="6">
        <f t="shared" si="60"/>
        <v>3280</v>
      </c>
      <c r="L169" s="6">
        <v>1</v>
      </c>
      <c r="M169" s="6">
        <f t="shared" si="61"/>
        <v>3280</v>
      </c>
      <c r="N169" s="23">
        <v>1.03</v>
      </c>
      <c r="O169" s="24">
        <f t="shared" si="62"/>
        <v>3378.4</v>
      </c>
      <c r="P169" s="6"/>
      <c r="Q169" s="24">
        <f t="shared" si="63"/>
        <v>3378.4</v>
      </c>
      <c r="R169" s="6">
        <v>1</v>
      </c>
      <c r="S169" s="9">
        <f t="shared" si="64"/>
        <v>3378.4</v>
      </c>
    </row>
    <row r="170" spans="1:19" s="11" customFormat="1">
      <c r="A170" s="6"/>
      <c r="B170" s="6"/>
      <c r="C170" s="6"/>
      <c r="D170" s="15"/>
      <c r="E170" s="15"/>
      <c r="F170" s="6"/>
      <c r="G170" s="9"/>
      <c r="H170" s="6"/>
      <c r="I170" s="6"/>
      <c r="J170" s="6"/>
      <c r="K170" s="6"/>
      <c r="L170" s="6"/>
      <c r="M170" s="6"/>
      <c r="N170" s="23"/>
      <c r="O170" s="24"/>
      <c r="P170" s="6"/>
      <c r="Q170" s="24"/>
      <c r="R170" s="6"/>
      <c r="S170" s="9"/>
    </row>
    <row r="171" spans="1:19" s="11" customFormat="1">
      <c r="A171" s="6"/>
      <c r="B171" s="6"/>
      <c r="C171" s="6"/>
      <c r="D171" s="6"/>
      <c r="E171" s="15"/>
      <c r="F171" s="6"/>
      <c r="G171" s="9"/>
      <c r="H171" s="6"/>
      <c r="I171" s="6"/>
      <c r="J171" s="6"/>
      <c r="K171" s="6"/>
      <c r="L171" s="6"/>
      <c r="M171" s="6"/>
      <c r="N171" s="23"/>
      <c r="O171" s="24"/>
      <c r="P171" s="6"/>
      <c r="Q171" s="24"/>
      <c r="R171" s="6"/>
      <c r="S171" s="9"/>
    </row>
    <row r="172" spans="1:19" s="11" customFormat="1">
      <c r="A172" s="6"/>
      <c r="B172" s="6"/>
      <c r="C172" s="6"/>
      <c r="D172" s="6"/>
      <c r="E172" s="15"/>
      <c r="F172" s="6"/>
      <c r="G172" s="9"/>
      <c r="H172" s="6"/>
      <c r="I172" s="6"/>
      <c r="J172" s="6"/>
      <c r="K172" s="6"/>
      <c r="L172" s="6"/>
      <c r="M172" s="6"/>
      <c r="N172" s="23"/>
      <c r="O172" s="24"/>
      <c r="P172" s="6"/>
      <c r="Q172" s="24"/>
      <c r="R172" s="6"/>
      <c r="S172" s="9"/>
    </row>
    <row r="173" spans="1:19" s="11" customFormat="1" ht="21" customHeight="1">
      <c r="A173" s="6" t="s">
        <v>23</v>
      </c>
      <c r="B173" s="6"/>
      <c r="C173" s="6" t="s">
        <v>456</v>
      </c>
      <c r="D173" s="6"/>
      <c r="E173" s="6"/>
      <c r="F173" s="6">
        <f>SUM(F161:F169)</f>
        <v>0</v>
      </c>
      <c r="G173" s="9">
        <v>9.5</v>
      </c>
      <c r="H173" s="6">
        <f>F173*G173</f>
        <v>0</v>
      </c>
      <c r="I173" s="6"/>
      <c r="J173" s="6"/>
      <c r="K173" s="6"/>
      <c r="L173" s="6"/>
      <c r="M173" s="6"/>
      <c r="N173" s="23"/>
      <c r="O173" s="24"/>
      <c r="P173" s="6"/>
      <c r="Q173" s="24"/>
      <c r="R173" s="6"/>
      <c r="S173" s="9">
        <f>SUM(S161:S172)</f>
        <v>14628.85</v>
      </c>
    </row>
    <row r="174" spans="1:19" s="11" customFormat="1">
      <c r="A174" s="15" t="s">
        <v>329</v>
      </c>
      <c r="B174" s="15"/>
      <c r="C174" s="15"/>
      <c r="D174" s="15" t="s">
        <v>330</v>
      </c>
      <c r="E174" s="15"/>
      <c r="F174" s="15"/>
      <c r="G174" s="15"/>
      <c r="H174" s="15"/>
      <c r="I174" s="6"/>
      <c r="J174" s="6"/>
      <c r="K174" s="6"/>
      <c r="L174" s="6"/>
      <c r="M174" s="6"/>
      <c r="N174" s="23"/>
      <c r="O174" s="24"/>
      <c r="P174" s="15"/>
      <c r="Q174" s="15"/>
      <c r="R174" s="15"/>
      <c r="S174" s="35">
        <v>156622.43</v>
      </c>
    </row>
    <row r="175" spans="1:19" s="11" customFormat="1">
      <c r="A175" s="33" t="s">
        <v>331</v>
      </c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>
        <f>S174-S173</f>
        <v>141993.57999999999</v>
      </c>
    </row>
    <row r="176" spans="1:19" s="11" customFormat="1"/>
    <row r="177" spans="1:19" s="11" customFormat="1"/>
    <row r="178" spans="1:19" s="11" customFormat="1" ht="24">
      <c r="A178" s="6" t="s">
        <v>1</v>
      </c>
      <c r="B178" s="14" t="s">
        <v>27</v>
      </c>
      <c r="C178" s="7" t="s">
        <v>465</v>
      </c>
      <c r="D178" s="6" t="s">
        <v>30</v>
      </c>
      <c r="E178" s="6" t="s">
        <v>31</v>
      </c>
      <c r="F178" s="6" t="s">
        <v>6</v>
      </c>
      <c r="G178" s="9" t="s">
        <v>32</v>
      </c>
      <c r="H178" s="6" t="s">
        <v>33</v>
      </c>
      <c r="I178" s="6" t="s">
        <v>2</v>
      </c>
      <c r="J178" s="6" t="s">
        <v>3</v>
      </c>
      <c r="K178" s="6" t="s">
        <v>4</v>
      </c>
      <c r="L178" s="6" t="s">
        <v>5</v>
      </c>
      <c r="M178" s="6" t="s">
        <v>6</v>
      </c>
      <c r="N178" s="23"/>
      <c r="O178" s="24" t="s">
        <v>8</v>
      </c>
      <c r="P178" s="6" t="s">
        <v>38</v>
      </c>
      <c r="Q178" s="24" t="s">
        <v>23</v>
      </c>
      <c r="R178" s="6" t="s">
        <v>39</v>
      </c>
      <c r="S178" s="9" t="s">
        <v>40</v>
      </c>
    </row>
    <row r="179" spans="1:19" s="11" customFormat="1">
      <c r="A179" s="15" t="s">
        <v>466</v>
      </c>
      <c r="B179" s="6"/>
      <c r="C179" s="6">
        <v>4511</v>
      </c>
      <c r="D179" s="6"/>
      <c r="E179" s="6"/>
      <c r="F179" s="6"/>
      <c r="G179" s="9"/>
      <c r="H179" s="6"/>
      <c r="I179" s="6"/>
      <c r="J179" s="6"/>
      <c r="K179" s="6"/>
      <c r="L179" s="6"/>
      <c r="M179" s="6"/>
      <c r="N179" s="23"/>
      <c r="O179" s="24"/>
      <c r="P179" s="6"/>
      <c r="Q179" s="24"/>
      <c r="R179" s="6"/>
      <c r="S179" s="9"/>
    </row>
    <row r="180" spans="1:19" s="11" customFormat="1">
      <c r="A180" s="6" t="s">
        <v>467</v>
      </c>
      <c r="B180" s="6"/>
      <c r="C180" s="6" t="s">
        <v>468</v>
      </c>
      <c r="D180" s="6"/>
      <c r="E180" s="6"/>
      <c r="F180" s="6"/>
      <c r="G180" s="9"/>
      <c r="H180" s="6"/>
      <c r="I180" s="6">
        <v>23996</v>
      </c>
      <c r="J180" s="6">
        <v>23996</v>
      </c>
      <c r="K180" s="6">
        <f t="shared" ref="K180:K184" si="66">J180-I180</f>
        <v>0</v>
      </c>
      <c r="L180" s="6">
        <v>1</v>
      </c>
      <c r="M180" s="6">
        <f t="shared" ref="M180:M183" si="67">L180*K180</f>
        <v>0</v>
      </c>
      <c r="N180" s="23">
        <v>1.03</v>
      </c>
      <c r="O180" s="24">
        <f t="shared" ref="O180:O184" si="68">N180*M180</f>
        <v>0</v>
      </c>
      <c r="P180" s="6"/>
      <c r="Q180" s="24">
        <f t="shared" ref="Q180:Q184" si="69">H180+O180+P180</f>
        <v>0</v>
      </c>
      <c r="R180" s="6">
        <v>1</v>
      </c>
      <c r="S180" s="9">
        <f t="shared" ref="S180:S185" si="70">Q180*R180</f>
        <v>0</v>
      </c>
    </row>
    <row r="181" spans="1:19" s="11" customFormat="1">
      <c r="A181" s="6" t="s">
        <v>469</v>
      </c>
      <c r="B181" s="6">
        <v>61</v>
      </c>
      <c r="C181" s="6" t="s">
        <v>101</v>
      </c>
      <c r="D181" s="6"/>
      <c r="E181" s="6"/>
      <c r="F181" s="6"/>
      <c r="G181" s="9"/>
      <c r="H181" s="6"/>
      <c r="I181" s="6">
        <v>29570</v>
      </c>
      <c r="J181" s="6">
        <v>30398</v>
      </c>
      <c r="K181" s="6">
        <f t="shared" si="66"/>
        <v>828</v>
      </c>
      <c r="L181" s="6">
        <v>1</v>
      </c>
      <c r="M181" s="6">
        <f t="shared" si="67"/>
        <v>828</v>
      </c>
      <c r="N181" s="23">
        <v>1.03</v>
      </c>
      <c r="O181" s="24">
        <f t="shared" si="68"/>
        <v>852.84</v>
      </c>
      <c r="P181" s="6">
        <v>60</v>
      </c>
      <c r="Q181" s="24">
        <f t="shared" si="69"/>
        <v>912.84</v>
      </c>
      <c r="R181" s="6">
        <v>1</v>
      </c>
      <c r="S181" s="9">
        <f t="shared" si="70"/>
        <v>912.84</v>
      </c>
    </row>
    <row r="182" spans="1:19" s="11" customFormat="1">
      <c r="A182" s="6" t="s">
        <v>470</v>
      </c>
      <c r="B182" s="6">
        <v>70</v>
      </c>
      <c r="C182" s="6" t="s">
        <v>101</v>
      </c>
      <c r="D182" s="6"/>
      <c r="E182" s="6"/>
      <c r="F182" s="6"/>
      <c r="G182" s="9"/>
      <c r="H182" s="6"/>
      <c r="I182" s="6">
        <v>29627</v>
      </c>
      <c r="J182" s="6">
        <v>30615</v>
      </c>
      <c r="K182" s="6">
        <f t="shared" si="66"/>
        <v>988</v>
      </c>
      <c r="L182" s="6">
        <v>1</v>
      </c>
      <c r="M182" s="6">
        <f t="shared" si="67"/>
        <v>988</v>
      </c>
      <c r="N182" s="23">
        <v>1.03</v>
      </c>
      <c r="O182" s="24">
        <f t="shared" si="68"/>
        <v>1017.64</v>
      </c>
      <c r="P182" s="6">
        <v>60</v>
      </c>
      <c r="Q182" s="24">
        <f t="shared" si="69"/>
        <v>1077.6400000000001</v>
      </c>
      <c r="R182" s="6">
        <v>1</v>
      </c>
      <c r="S182" s="9">
        <f t="shared" si="70"/>
        <v>1077.6400000000001</v>
      </c>
    </row>
    <row r="183" spans="1:19" s="11" customFormat="1">
      <c r="A183" s="6" t="s">
        <v>471</v>
      </c>
      <c r="B183" s="6">
        <v>74</v>
      </c>
      <c r="C183" s="6" t="s">
        <v>101</v>
      </c>
      <c r="D183" s="6"/>
      <c r="E183" s="6"/>
      <c r="F183" s="6"/>
      <c r="G183" s="9"/>
      <c r="H183" s="6"/>
      <c r="I183" s="6">
        <v>67404</v>
      </c>
      <c r="J183" s="6">
        <v>70253</v>
      </c>
      <c r="K183" s="6">
        <f t="shared" si="66"/>
        <v>2849</v>
      </c>
      <c r="L183" s="6">
        <v>1</v>
      </c>
      <c r="M183" s="6">
        <f t="shared" si="67"/>
        <v>2849</v>
      </c>
      <c r="N183" s="23">
        <v>1.03</v>
      </c>
      <c r="O183" s="24">
        <f t="shared" si="68"/>
        <v>2934.47</v>
      </c>
      <c r="P183" s="6">
        <v>60</v>
      </c>
      <c r="Q183" s="24">
        <f t="shared" si="69"/>
        <v>2994.47</v>
      </c>
      <c r="R183" s="6">
        <v>1</v>
      </c>
      <c r="S183" s="9">
        <f t="shared" si="70"/>
        <v>2994.47</v>
      </c>
    </row>
    <row r="184" spans="1:19" s="11" customFormat="1">
      <c r="A184" s="6" t="s">
        <v>472</v>
      </c>
      <c r="B184" s="6">
        <v>75</v>
      </c>
      <c r="C184" s="6" t="s">
        <v>101</v>
      </c>
      <c r="D184" s="6"/>
      <c r="E184" s="6"/>
      <c r="F184" s="6"/>
      <c r="G184" s="9"/>
      <c r="H184" s="6"/>
      <c r="I184" s="6">
        <v>17197</v>
      </c>
      <c r="J184" s="6">
        <v>17599</v>
      </c>
      <c r="K184" s="6">
        <f t="shared" si="66"/>
        <v>402</v>
      </c>
      <c r="L184" s="6">
        <v>1</v>
      </c>
      <c r="M184" s="6">
        <f>K184*L184</f>
        <v>402</v>
      </c>
      <c r="N184" s="23">
        <v>1.03</v>
      </c>
      <c r="O184" s="24">
        <f t="shared" si="68"/>
        <v>414.06</v>
      </c>
      <c r="P184" s="6">
        <v>40</v>
      </c>
      <c r="Q184" s="24">
        <f t="shared" si="69"/>
        <v>454.06</v>
      </c>
      <c r="R184" s="6">
        <v>1</v>
      </c>
      <c r="S184" s="9">
        <f t="shared" si="70"/>
        <v>454.06</v>
      </c>
    </row>
    <row r="185" spans="1:19" s="11" customFormat="1" ht="18.95" customHeight="1">
      <c r="A185" s="6" t="s">
        <v>66</v>
      </c>
      <c r="B185" s="6"/>
      <c r="C185" s="6" t="s">
        <v>101</v>
      </c>
      <c r="D185" s="6"/>
      <c r="E185" s="6"/>
      <c r="F185" s="34"/>
      <c r="G185" s="9"/>
      <c r="H185" s="70"/>
      <c r="I185" s="6"/>
      <c r="J185" s="6"/>
      <c r="K185" s="6"/>
      <c r="L185" s="6"/>
      <c r="M185" s="6"/>
      <c r="N185" s="23"/>
      <c r="O185" s="70"/>
      <c r="P185" s="81"/>
      <c r="Q185" s="70">
        <f>公寓等!M48</f>
        <v>31724</v>
      </c>
      <c r="R185" s="189">
        <v>5.7278999999999997E-2</v>
      </c>
      <c r="S185" s="9">
        <f t="shared" si="70"/>
        <v>1817.1189959999999</v>
      </c>
    </row>
    <row r="186" spans="1:19" s="11" customFormat="1" ht="24" customHeight="1">
      <c r="A186" s="15" t="s">
        <v>23</v>
      </c>
      <c r="B186" s="6"/>
      <c r="C186" s="6" t="s">
        <v>101</v>
      </c>
      <c r="D186" s="6"/>
      <c r="E186" s="6"/>
      <c r="F186" s="6"/>
      <c r="G186" s="9"/>
      <c r="H186" s="6"/>
      <c r="I186" s="6"/>
      <c r="J186" s="6"/>
      <c r="K186" s="6"/>
      <c r="L186" s="6"/>
      <c r="M186" s="25"/>
      <c r="N186" s="23"/>
      <c r="O186" s="24"/>
      <c r="P186" s="6"/>
      <c r="Q186" s="24"/>
      <c r="R186" s="6"/>
      <c r="S186" s="9">
        <f>SUM(S180:S185)</f>
        <v>7256.1289960000004</v>
      </c>
    </row>
    <row r="187" spans="1:19" s="11" customFormat="1" ht="15.95" customHeight="1">
      <c r="A187" s="77"/>
      <c r="B187" s="6"/>
      <c r="C187" s="6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</row>
    <row r="188" spans="1:19" s="11" customFormat="1"/>
    <row r="189" spans="1:19" s="11" customFormat="1"/>
    <row r="190" spans="1:19" s="11" customFormat="1" ht="24">
      <c r="A190" s="6" t="s">
        <v>1</v>
      </c>
      <c r="B190" s="14" t="s">
        <v>27</v>
      </c>
      <c r="C190" s="7" t="s">
        <v>473</v>
      </c>
      <c r="D190" s="6" t="s">
        <v>30</v>
      </c>
      <c r="E190" s="6" t="s">
        <v>31</v>
      </c>
      <c r="F190" s="6" t="s">
        <v>6</v>
      </c>
      <c r="G190" s="9" t="s">
        <v>32</v>
      </c>
      <c r="H190" s="6" t="s">
        <v>33</v>
      </c>
      <c r="I190" s="6" t="s">
        <v>2</v>
      </c>
      <c r="J190" s="6" t="s">
        <v>3</v>
      </c>
      <c r="K190" s="6" t="s">
        <v>4</v>
      </c>
      <c r="L190" s="6" t="s">
        <v>5</v>
      </c>
      <c r="M190" s="6" t="s">
        <v>6</v>
      </c>
      <c r="N190" s="23"/>
      <c r="O190" s="24" t="s">
        <v>8</v>
      </c>
      <c r="P190" s="6" t="s">
        <v>38</v>
      </c>
      <c r="Q190" s="24" t="s">
        <v>23</v>
      </c>
      <c r="R190" s="6" t="s">
        <v>39</v>
      </c>
      <c r="S190" s="9" t="s">
        <v>40</v>
      </c>
    </row>
    <row r="191" spans="1:19" s="11" customFormat="1">
      <c r="A191" s="6" t="s">
        <v>474</v>
      </c>
      <c r="B191" s="6">
        <v>162</v>
      </c>
      <c r="C191" s="6" t="s">
        <v>475</v>
      </c>
      <c r="D191" s="15">
        <v>44</v>
      </c>
      <c r="E191" s="15">
        <v>44</v>
      </c>
      <c r="F191" s="6">
        <f>E191-D191</f>
        <v>0</v>
      </c>
      <c r="G191" s="9">
        <v>9.5</v>
      </c>
      <c r="H191" s="6">
        <f t="shared" ref="H191:H197" si="71">F191*G191</f>
        <v>0</v>
      </c>
      <c r="I191" s="6">
        <v>248</v>
      </c>
      <c r="J191" s="6">
        <v>303</v>
      </c>
      <c r="K191" s="6">
        <f t="shared" ref="K191:K196" si="72">J191-I191</f>
        <v>55</v>
      </c>
      <c r="L191" s="6">
        <v>20</v>
      </c>
      <c r="M191" s="6">
        <f t="shared" ref="M191:M196" si="73">L191*K191</f>
        <v>1100</v>
      </c>
      <c r="N191" s="23">
        <v>1.03</v>
      </c>
      <c r="O191" s="24">
        <f t="shared" ref="O191:O197" si="74">N191*M191</f>
        <v>1133</v>
      </c>
      <c r="P191" s="6">
        <v>120</v>
      </c>
      <c r="Q191" s="24">
        <f t="shared" ref="Q191:Q197" si="75">H191+O191+P191</f>
        <v>1253</v>
      </c>
      <c r="R191" s="6">
        <v>1</v>
      </c>
      <c r="S191" s="9">
        <f t="shared" ref="S191:S196" si="76">Q191*R191</f>
        <v>1253</v>
      </c>
    </row>
    <row r="192" spans="1:19" s="11" customFormat="1">
      <c r="A192" s="6" t="s">
        <v>476</v>
      </c>
      <c r="B192" s="6">
        <v>107</v>
      </c>
      <c r="C192" s="6" t="s">
        <v>475</v>
      </c>
      <c r="D192" s="15"/>
      <c r="E192" s="15"/>
      <c r="F192" s="6"/>
      <c r="G192" s="9"/>
      <c r="H192" s="6"/>
      <c r="I192" s="6">
        <v>47655</v>
      </c>
      <c r="J192" s="6">
        <v>48599</v>
      </c>
      <c r="K192" s="6">
        <f t="shared" si="72"/>
        <v>944</v>
      </c>
      <c r="L192" s="6">
        <v>1</v>
      </c>
      <c r="M192" s="6">
        <f t="shared" si="73"/>
        <v>944</v>
      </c>
      <c r="N192" s="23">
        <v>1.03</v>
      </c>
      <c r="O192" s="24">
        <f t="shared" si="74"/>
        <v>972.32</v>
      </c>
      <c r="P192" s="6">
        <v>60</v>
      </c>
      <c r="Q192" s="24">
        <f t="shared" si="75"/>
        <v>1032.32</v>
      </c>
      <c r="R192" s="6">
        <v>1</v>
      </c>
      <c r="S192" s="9">
        <f t="shared" si="76"/>
        <v>1032.32</v>
      </c>
    </row>
    <row r="193" spans="1:19" s="11" customFormat="1">
      <c r="A193" s="6" t="s">
        <v>477</v>
      </c>
      <c r="B193" s="6">
        <v>169</v>
      </c>
      <c r="C193" s="6" t="s">
        <v>475</v>
      </c>
      <c r="D193" s="15"/>
      <c r="E193" s="15"/>
      <c r="F193" s="6"/>
      <c r="G193" s="9"/>
      <c r="H193" s="6"/>
      <c r="I193" s="6">
        <v>7979</v>
      </c>
      <c r="J193" s="6">
        <v>8339</v>
      </c>
      <c r="K193" s="6">
        <f t="shared" si="72"/>
        <v>360</v>
      </c>
      <c r="L193" s="6">
        <v>1</v>
      </c>
      <c r="M193" s="6">
        <f t="shared" si="73"/>
        <v>360</v>
      </c>
      <c r="N193" s="23">
        <v>1.03</v>
      </c>
      <c r="O193" s="24">
        <f t="shared" si="74"/>
        <v>370.8</v>
      </c>
      <c r="P193" s="6">
        <v>30</v>
      </c>
      <c r="Q193" s="24">
        <f t="shared" si="75"/>
        <v>400.8</v>
      </c>
      <c r="R193" s="6">
        <v>0.5</v>
      </c>
      <c r="S193" s="9">
        <f t="shared" si="76"/>
        <v>200.4</v>
      </c>
    </row>
    <row r="194" spans="1:19" s="11" customFormat="1">
      <c r="A194" s="6" t="s">
        <v>478</v>
      </c>
      <c r="B194" s="6">
        <v>489</v>
      </c>
      <c r="C194" s="6" t="s">
        <v>475</v>
      </c>
      <c r="D194" s="15">
        <v>19</v>
      </c>
      <c r="E194" s="15">
        <v>19</v>
      </c>
      <c r="F194" s="6">
        <f>E194-D194</f>
        <v>0</v>
      </c>
      <c r="G194" s="9">
        <v>9.5</v>
      </c>
      <c r="H194" s="6">
        <f t="shared" si="71"/>
        <v>0</v>
      </c>
      <c r="I194" s="6">
        <v>1558</v>
      </c>
      <c r="J194" s="6">
        <v>3840</v>
      </c>
      <c r="K194" s="6">
        <f t="shared" si="72"/>
        <v>2282</v>
      </c>
      <c r="L194" s="6">
        <v>1</v>
      </c>
      <c r="M194" s="6">
        <f t="shared" si="73"/>
        <v>2282</v>
      </c>
      <c r="N194" s="23">
        <v>1.03</v>
      </c>
      <c r="O194" s="24">
        <f t="shared" si="74"/>
        <v>2350.46</v>
      </c>
      <c r="P194" s="6">
        <v>40</v>
      </c>
      <c r="Q194" s="24">
        <f t="shared" si="75"/>
        <v>2390.46</v>
      </c>
      <c r="R194" s="6">
        <v>1</v>
      </c>
      <c r="S194" s="9">
        <f t="shared" si="76"/>
        <v>2390.46</v>
      </c>
    </row>
    <row r="195" spans="1:19" s="11" customFormat="1">
      <c r="A195" s="6" t="s">
        <v>479</v>
      </c>
      <c r="B195" s="6">
        <v>116</v>
      </c>
      <c r="C195" s="6" t="s">
        <v>475</v>
      </c>
      <c r="D195" s="15"/>
      <c r="E195" s="15"/>
      <c r="F195" s="6"/>
      <c r="G195" s="9">
        <v>9.5</v>
      </c>
      <c r="H195" s="6"/>
      <c r="I195" s="6">
        <v>50569</v>
      </c>
      <c r="J195" s="6">
        <v>51363</v>
      </c>
      <c r="K195" s="6">
        <f t="shared" si="72"/>
        <v>794</v>
      </c>
      <c r="L195" s="6">
        <v>1</v>
      </c>
      <c r="M195" s="6">
        <f t="shared" si="73"/>
        <v>794</v>
      </c>
      <c r="N195" s="23">
        <v>1.03</v>
      </c>
      <c r="O195" s="24">
        <f t="shared" si="74"/>
        <v>817.82</v>
      </c>
      <c r="P195" s="6">
        <v>60</v>
      </c>
      <c r="Q195" s="24">
        <f t="shared" si="75"/>
        <v>877.82</v>
      </c>
      <c r="R195" s="6">
        <v>1</v>
      </c>
      <c r="S195" s="9">
        <f t="shared" si="76"/>
        <v>877.82</v>
      </c>
    </row>
    <row r="196" spans="1:19" s="11" customFormat="1">
      <c r="A196" s="6" t="s">
        <v>480</v>
      </c>
      <c r="B196" s="6">
        <v>385</v>
      </c>
      <c r="C196" s="6" t="s">
        <v>475</v>
      </c>
      <c r="D196" s="15"/>
      <c r="E196" s="15"/>
      <c r="F196" s="6">
        <v>0</v>
      </c>
      <c r="G196" s="9">
        <v>9.5</v>
      </c>
      <c r="H196" s="6">
        <f t="shared" si="71"/>
        <v>0</v>
      </c>
      <c r="I196" s="6">
        <v>13782</v>
      </c>
      <c r="J196" s="6">
        <v>14249</v>
      </c>
      <c r="K196" s="6">
        <f t="shared" si="72"/>
        <v>467</v>
      </c>
      <c r="L196" s="6">
        <v>1</v>
      </c>
      <c r="M196" s="6">
        <f t="shared" si="73"/>
        <v>467</v>
      </c>
      <c r="N196" s="23">
        <v>1.03</v>
      </c>
      <c r="O196" s="24">
        <f t="shared" si="74"/>
        <v>481.01</v>
      </c>
      <c r="P196" s="6">
        <v>40</v>
      </c>
      <c r="Q196" s="24">
        <f t="shared" si="75"/>
        <v>521.01</v>
      </c>
      <c r="R196" s="6">
        <v>1</v>
      </c>
      <c r="S196" s="9">
        <f t="shared" si="76"/>
        <v>521.01</v>
      </c>
    </row>
    <row r="197" spans="1:19" s="11" customFormat="1">
      <c r="A197" s="6" t="s">
        <v>23</v>
      </c>
      <c r="B197" s="6"/>
      <c r="C197" s="6" t="s">
        <v>475</v>
      </c>
      <c r="D197" s="6"/>
      <c r="E197" s="6"/>
      <c r="F197" s="6">
        <f>SUM(F191:F194)</f>
        <v>0</v>
      </c>
      <c r="G197" s="9">
        <v>9.5</v>
      </c>
      <c r="H197" s="6">
        <f t="shared" si="71"/>
        <v>0</v>
      </c>
      <c r="I197" s="6"/>
      <c r="J197" s="6"/>
      <c r="K197" s="6"/>
      <c r="L197" s="6"/>
      <c r="M197" s="6">
        <f>SUM(M191:M196)</f>
        <v>5947</v>
      </c>
      <c r="N197" s="23">
        <v>1.03</v>
      </c>
      <c r="O197" s="24">
        <f t="shared" si="74"/>
        <v>6125.41</v>
      </c>
      <c r="P197" s="6">
        <f>SUM(P191:P194)</f>
        <v>250</v>
      </c>
      <c r="Q197" s="24">
        <f t="shared" si="75"/>
        <v>6375.41</v>
      </c>
      <c r="R197" s="6">
        <v>1</v>
      </c>
      <c r="S197" s="9">
        <f>SUM(S191:S196)</f>
        <v>6275.01</v>
      </c>
    </row>
    <row r="198" spans="1:19" s="11" customFormat="1">
      <c r="A198" s="15" t="s">
        <v>329</v>
      </c>
      <c r="B198" s="15"/>
      <c r="C198" s="15" t="s">
        <v>330</v>
      </c>
      <c r="D198" s="11" t="s">
        <v>481</v>
      </c>
      <c r="E198" s="15"/>
      <c r="F198" s="6"/>
      <c r="G198" s="9"/>
      <c r="H198" s="6"/>
      <c r="I198" s="6"/>
      <c r="J198" s="6"/>
      <c r="K198" s="6"/>
      <c r="L198" s="6"/>
      <c r="M198" s="6"/>
      <c r="N198" s="23"/>
      <c r="O198" s="24"/>
      <c r="P198" s="6"/>
      <c r="Q198" s="24"/>
      <c r="R198" s="6"/>
      <c r="S198" s="9">
        <v>11401.715</v>
      </c>
    </row>
    <row r="199" spans="1:19" s="11" customFormat="1">
      <c r="A199" s="33" t="s">
        <v>331</v>
      </c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>
        <f>S198-S197</f>
        <v>5126.7049999999999</v>
      </c>
    </row>
    <row r="200" spans="1:19" s="11" customFormat="1"/>
    <row r="201" spans="1:19" s="11" customFormat="1"/>
    <row r="202" spans="1:19" s="11" customFormat="1" ht="24">
      <c r="A202" s="93" t="s">
        <v>1</v>
      </c>
      <c r="B202" s="14" t="s">
        <v>27</v>
      </c>
      <c r="C202" s="190" t="s">
        <v>482</v>
      </c>
      <c r="D202" s="93" t="s">
        <v>30</v>
      </c>
      <c r="E202" s="93" t="s">
        <v>31</v>
      </c>
      <c r="F202" s="93" t="s">
        <v>6</v>
      </c>
      <c r="G202" s="94" t="s">
        <v>32</v>
      </c>
      <c r="H202" s="93" t="s">
        <v>33</v>
      </c>
      <c r="I202" s="93" t="s">
        <v>2</v>
      </c>
      <c r="J202" s="93" t="s">
        <v>3</v>
      </c>
      <c r="K202" s="93" t="s">
        <v>4</v>
      </c>
      <c r="L202" s="93" t="s">
        <v>5</v>
      </c>
      <c r="M202" s="93" t="s">
        <v>6</v>
      </c>
      <c r="N202" s="100"/>
      <c r="O202" s="101" t="s">
        <v>8</v>
      </c>
      <c r="P202" s="93" t="s">
        <v>38</v>
      </c>
      <c r="Q202" s="101" t="s">
        <v>23</v>
      </c>
      <c r="R202" s="93" t="s">
        <v>39</v>
      </c>
      <c r="S202" s="94" t="s">
        <v>40</v>
      </c>
    </row>
    <row r="203" spans="1:19" s="11" customFormat="1" ht="21" customHeight="1">
      <c r="A203" s="6" t="s">
        <v>293</v>
      </c>
      <c r="B203" s="15">
        <v>599</v>
      </c>
      <c r="C203" s="15" t="s">
        <v>242</v>
      </c>
      <c r="D203" s="6" t="s">
        <v>483</v>
      </c>
      <c r="E203" s="6"/>
      <c r="F203" s="15"/>
      <c r="G203" s="9"/>
      <c r="H203" s="6"/>
      <c r="I203" s="6">
        <v>2290</v>
      </c>
      <c r="J203" s="6">
        <v>2638</v>
      </c>
      <c r="K203" s="6">
        <f>J203-I203</f>
        <v>348</v>
      </c>
      <c r="L203" s="6">
        <v>1</v>
      </c>
      <c r="M203" s="6">
        <f>L203*K203</f>
        <v>348</v>
      </c>
      <c r="N203" s="23">
        <v>1.03</v>
      </c>
      <c r="O203" s="24">
        <f>N203*M203</f>
        <v>358.44</v>
      </c>
      <c r="P203" s="6">
        <v>40</v>
      </c>
      <c r="Q203" s="24">
        <f>H203+O203+P203</f>
        <v>398.44</v>
      </c>
      <c r="R203" s="6">
        <v>1</v>
      </c>
      <c r="S203" s="9">
        <f>Q203*R203</f>
        <v>398.44</v>
      </c>
    </row>
    <row r="204" spans="1:19" s="11" customFormat="1" ht="21" customHeight="1">
      <c r="A204" s="6" t="s">
        <v>484</v>
      </c>
      <c r="B204" s="15">
        <v>590</v>
      </c>
      <c r="C204" s="15" t="s">
        <v>242</v>
      </c>
      <c r="D204" s="6"/>
      <c r="E204" s="6"/>
      <c r="F204" s="6"/>
      <c r="G204" s="9"/>
      <c r="H204" s="6"/>
      <c r="I204" s="6">
        <v>0</v>
      </c>
      <c r="J204" s="6">
        <v>1521</v>
      </c>
      <c r="K204" s="6">
        <f>J204-I204</f>
        <v>1521</v>
      </c>
      <c r="L204" s="6">
        <v>1</v>
      </c>
      <c r="M204" s="6">
        <f>L204*K204</f>
        <v>1521</v>
      </c>
      <c r="N204" s="23">
        <v>1.03</v>
      </c>
      <c r="O204" s="24">
        <f>N204*M204</f>
        <v>1566.63</v>
      </c>
      <c r="P204" s="6">
        <v>0</v>
      </c>
      <c r="Q204" s="24">
        <f>H204+O204+P204</f>
        <v>1566.63</v>
      </c>
      <c r="R204" s="6">
        <v>1</v>
      </c>
      <c r="S204" s="9">
        <f>Q204*R204</f>
        <v>1566.63</v>
      </c>
    </row>
    <row r="205" spans="1:19" s="11" customFormat="1" ht="21" customHeight="1">
      <c r="A205" s="6" t="s">
        <v>485</v>
      </c>
      <c r="B205" s="15">
        <v>481</v>
      </c>
      <c r="C205" s="15" t="s">
        <v>242</v>
      </c>
      <c r="D205" s="6" t="s">
        <v>483</v>
      </c>
      <c r="E205" s="6"/>
      <c r="F205" s="15"/>
      <c r="G205" s="9"/>
      <c r="H205" s="6"/>
      <c r="I205" s="6">
        <v>3482</v>
      </c>
      <c r="J205" s="6">
        <v>4742</v>
      </c>
      <c r="K205" s="6">
        <f>J205-I205</f>
        <v>1260</v>
      </c>
      <c r="L205" s="6">
        <v>1</v>
      </c>
      <c r="M205" s="6">
        <f>L205*K205</f>
        <v>1260</v>
      </c>
      <c r="N205" s="23">
        <v>1.03</v>
      </c>
      <c r="O205" s="24">
        <f>N205*M205</f>
        <v>1297.8</v>
      </c>
      <c r="P205" s="6">
        <v>40</v>
      </c>
      <c r="Q205" s="24">
        <f>H205+O205+P205</f>
        <v>1337.8</v>
      </c>
      <c r="R205" s="6">
        <v>1</v>
      </c>
      <c r="S205" s="9">
        <f>Q205*R205</f>
        <v>1337.8</v>
      </c>
    </row>
    <row r="206" spans="1:19" s="11" customFormat="1" ht="21" customHeight="1">
      <c r="A206" s="15" t="s">
        <v>23</v>
      </c>
      <c r="B206" s="15"/>
      <c r="C206" s="15" t="s">
        <v>242</v>
      </c>
      <c r="D206" s="6" t="s">
        <v>483</v>
      </c>
      <c r="E206" s="15"/>
      <c r="F206" s="15"/>
      <c r="G206" s="15"/>
      <c r="H206" s="15"/>
      <c r="I206" s="15"/>
      <c r="J206" s="15"/>
      <c r="K206" s="15"/>
      <c r="L206" s="15"/>
      <c r="M206" s="31"/>
      <c r="N206" s="23"/>
      <c r="O206" s="31"/>
      <c r="P206" s="15"/>
      <c r="Q206" s="15"/>
      <c r="R206" s="15"/>
      <c r="S206" s="37">
        <f>SUM(S203:S205)</f>
        <v>3302.87</v>
      </c>
    </row>
    <row r="207" spans="1:19" s="11" customFormat="1" ht="21" customHeight="1">
      <c r="A207" s="15"/>
      <c r="B207" s="15"/>
      <c r="C207" s="15"/>
      <c r="D207" s="6"/>
      <c r="E207" s="15"/>
      <c r="F207" s="15"/>
      <c r="G207" s="15"/>
      <c r="H207" s="15"/>
      <c r="I207" s="15"/>
      <c r="J207" s="15"/>
      <c r="K207" s="15"/>
      <c r="L207" s="15"/>
      <c r="M207" s="31"/>
      <c r="N207" s="23"/>
      <c r="O207" s="31"/>
      <c r="P207" s="15"/>
      <c r="Q207" s="15"/>
      <c r="R207" s="15"/>
      <c r="S207" s="37"/>
    </row>
    <row r="208" spans="1:19" s="11" customFormat="1" ht="21" customHeight="1">
      <c r="A208" s="55"/>
      <c r="B208" s="55"/>
      <c r="C208" s="55"/>
      <c r="D208" s="12"/>
      <c r="E208" s="55"/>
      <c r="F208" s="55"/>
      <c r="G208" s="55"/>
      <c r="H208" s="55"/>
      <c r="I208" s="55"/>
      <c r="J208" s="55"/>
      <c r="K208" s="55"/>
      <c r="L208" s="55"/>
      <c r="M208" s="191"/>
      <c r="N208" s="192"/>
      <c r="O208" s="191"/>
      <c r="P208" s="55"/>
      <c r="Q208" s="55"/>
      <c r="R208" s="55"/>
      <c r="S208" s="55"/>
    </row>
    <row r="209" spans="1:19" s="11" customFormat="1" ht="21" customHeight="1">
      <c r="A209" s="55"/>
      <c r="B209" s="55"/>
      <c r="C209" s="55"/>
      <c r="D209" s="12"/>
      <c r="E209" s="55"/>
      <c r="F209" s="55"/>
      <c r="G209" s="55"/>
      <c r="H209" s="55"/>
      <c r="I209" s="55"/>
      <c r="J209" s="55"/>
      <c r="K209" s="55"/>
      <c r="L209" s="55"/>
      <c r="M209" s="191"/>
      <c r="N209" s="192"/>
      <c r="O209" s="191"/>
      <c r="P209" s="55"/>
      <c r="Q209" s="55"/>
      <c r="R209" s="55"/>
      <c r="S209" s="55"/>
    </row>
    <row r="210" spans="1:19" s="11" customFormat="1"/>
    <row r="211" spans="1:19" s="11" customFormat="1"/>
    <row r="212" spans="1:19" s="11" customFormat="1" ht="24">
      <c r="A212" s="6" t="s">
        <v>1</v>
      </c>
      <c r="B212" s="14" t="s">
        <v>27</v>
      </c>
      <c r="C212" s="7" t="s">
        <v>482</v>
      </c>
      <c r="D212" s="6" t="s">
        <v>30</v>
      </c>
      <c r="E212" s="6" t="s">
        <v>31</v>
      </c>
      <c r="F212" s="6" t="s">
        <v>6</v>
      </c>
      <c r="G212" s="9" t="s">
        <v>32</v>
      </c>
      <c r="H212" s="6" t="s">
        <v>33</v>
      </c>
      <c r="I212" s="6" t="s">
        <v>2</v>
      </c>
      <c r="J212" s="6" t="s">
        <v>3</v>
      </c>
      <c r="K212" s="6" t="s">
        <v>4</v>
      </c>
      <c r="L212" s="6" t="s">
        <v>5</v>
      </c>
      <c r="M212" s="6" t="s">
        <v>6</v>
      </c>
      <c r="N212" s="23"/>
      <c r="O212" s="24" t="s">
        <v>8</v>
      </c>
      <c r="P212" s="6" t="s">
        <v>38</v>
      </c>
      <c r="Q212" s="24" t="s">
        <v>23</v>
      </c>
      <c r="R212" s="6" t="s">
        <v>39</v>
      </c>
      <c r="S212" s="9" t="s">
        <v>40</v>
      </c>
    </row>
    <row r="213" spans="1:19" s="11" customFormat="1">
      <c r="A213" s="6" t="s">
        <v>486</v>
      </c>
      <c r="B213" s="6">
        <v>95</v>
      </c>
      <c r="C213" s="6" t="s">
        <v>487</v>
      </c>
      <c r="D213" s="6"/>
      <c r="E213" s="6"/>
      <c r="F213" s="6"/>
      <c r="G213" s="9"/>
      <c r="H213" s="6"/>
      <c r="I213" s="6">
        <v>2148</v>
      </c>
      <c r="J213" s="6">
        <v>2367</v>
      </c>
      <c r="K213" s="6">
        <f t="shared" ref="K213:K215" si="77">J213-I213</f>
        <v>219</v>
      </c>
      <c r="L213" s="6">
        <v>1</v>
      </c>
      <c r="M213" s="6">
        <f t="shared" ref="M213:M215" si="78">L213*K213</f>
        <v>219</v>
      </c>
      <c r="N213" s="23">
        <v>1.03</v>
      </c>
      <c r="O213" s="24">
        <f t="shared" ref="O213:O215" si="79">N213*M213</f>
        <v>225.57</v>
      </c>
      <c r="P213" s="6">
        <v>30</v>
      </c>
      <c r="Q213" s="24">
        <f t="shared" ref="Q213:Q215" si="80">H213+O213+P213</f>
        <v>255.57</v>
      </c>
      <c r="R213" s="6">
        <v>1</v>
      </c>
      <c r="S213" s="9">
        <f t="shared" ref="S213:S215" si="81">Q213*R213</f>
        <v>255.57</v>
      </c>
    </row>
    <row r="214" spans="1:19" s="11" customFormat="1">
      <c r="A214" s="6" t="s">
        <v>488</v>
      </c>
      <c r="B214" s="6">
        <v>71</v>
      </c>
      <c r="C214" s="6" t="s">
        <v>487</v>
      </c>
      <c r="D214" s="6"/>
      <c r="E214" s="6"/>
      <c r="F214" s="6"/>
      <c r="G214" s="9"/>
      <c r="H214" s="6"/>
      <c r="I214" s="6">
        <v>51534</v>
      </c>
      <c r="J214" s="6">
        <v>52820</v>
      </c>
      <c r="K214" s="6">
        <f t="shared" si="77"/>
        <v>1286</v>
      </c>
      <c r="L214" s="6">
        <v>1</v>
      </c>
      <c r="M214" s="6">
        <f t="shared" si="78"/>
        <v>1286</v>
      </c>
      <c r="N214" s="23">
        <v>1.03</v>
      </c>
      <c r="O214" s="24">
        <f t="shared" si="79"/>
        <v>1324.58</v>
      </c>
      <c r="P214" s="6">
        <v>30</v>
      </c>
      <c r="Q214" s="24">
        <f t="shared" si="80"/>
        <v>1354.58</v>
      </c>
      <c r="R214" s="6">
        <v>1</v>
      </c>
      <c r="S214" s="9">
        <f t="shared" si="81"/>
        <v>1354.58</v>
      </c>
    </row>
    <row r="215" spans="1:19" s="11" customFormat="1">
      <c r="A215" s="6" t="s">
        <v>489</v>
      </c>
      <c r="B215" s="6">
        <v>400</v>
      </c>
      <c r="C215" s="6" t="s">
        <v>487</v>
      </c>
      <c r="D215" s="6">
        <v>31</v>
      </c>
      <c r="E215" s="6">
        <v>31</v>
      </c>
      <c r="F215" s="6">
        <f>SUM(E215-D215)</f>
        <v>0</v>
      </c>
      <c r="G215" s="9">
        <v>9.5</v>
      </c>
      <c r="H215" s="6">
        <f>F215*G215</f>
        <v>0</v>
      </c>
      <c r="I215" s="6">
        <v>28595</v>
      </c>
      <c r="J215" s="6">
        <v>28995</v>
      </c>
      <c r="K215" s="6">
        <f t="shared" si="77"/>
        <v>400</v>
      </c>
      <c r="L215" s="6">
        <v>1</v>
      </c>
      <c r="M215" s="6">
        <f t="shared" si="78"/>
        <v>400</v>
      </c>
      <c r="N215" s="23">
        <v>1.03</v>
      </c>
      <c r="O215" s="24">
        <f t="shared" si="79"/>
        <v>412</v>
      </c>
      <c r="P215" s="6">
        <v>60</v>
      </c>
      <c r="Q215" s="24">
        <f t="shared" si="80"/>
        <v>472</v>
      </c>
      <c r="R215" s="6">
        <v>1</v>
      </c>
      <c r="S215" s="9">
        <f t="shared" si="81"/>
        <v>472</v>
      </c>
    </row>
    <row r="216" spans="1:19" s="11" customFormat="1">
      <c r="A216" s="6" t="s">
        <v>23</v>
      </c>
      <c r="B216" s="6"/>
      <c r="C216" s="6" t="s">
        <v>487</v>
      </c>
      <c r="D216" s="6"/>
      <c r="E216" s="6"/>
      <c r="F216" s="6">
        <f>SUM(F215:F215)</f>
        <v>0</v>
      </c>
      <c r="G216" s="9">
        <v>9.5</v>
      </c>
      <c r="H216" s="6">
        <f>G216*F216</f>
        <v>0</v>
      </c>
      <c r="I216" s="6"/>
      <c r="J216" s="6"/>
      <c r="K216" s="6"/>
      <c r="L216" s="6"/>
      <c r="M216" s="6">
        <f>SUM(M213:M215)</f>
        <v>1905</v>
      </c>
      <c r="N216" s="23">
        <v>1.03</v>
      </c>
      <c r="O216" s="24">
        <f>M216*N216</f>
        <v>1962.15</v>
      </c>
      <c r="P216" s="6">
        <f>SUM(P213:P215)</f>
        <v>120</v>
      </c>
      <c r="Q216" s="24">
        <f>P216+O216+H216</f>
        <v>2082.15</v>
      </c>
      <c r="R216" s="6">
        <v>1</v>
      </c>
      <c r="S216" s="9">
        <f>H216+O216+P216</f>
        <v>2082.15</v>
      </c>
    </row>
    <row r="217" spans="1:19" s="11" customFormat="1">
      <c r="A217" s="15" t="s">
        <v>329</v>
      </c>
      <c r="B217" s="15"/>
      <c r="C217" s="15" t="s">
        <v>330</v>
      </c>
      <c r="D217" s="6" t="s">
        <v>490</v>
      </c>
      <c r="E217" s="6"/>
      <c r="F217" s="6"/>
      <c r="G217" s="9"/>
      <c r="H217" s="6"/>
      <c r="I217" s="6"/>
      <c r="J217" s="6"/>
      <c r="K217" s="6"/>
      <c r="L217" s="6"/>
      <c r="M217" s="6"/>
      <c r="N217" s="23"/>
      <c r="O217" s="24"/>
      <c r="P217" s="6"/>
      <c r="Q217" s="24"/>
      <c r="R217" s="6"/>
      <c r="S217" s="9">
        <v>75407.490000000005</v>
      </c>
    </row>
    <row r="218" spans="1:19" s="11" customFormat="1">
      <c r="A218" s="33" t="s">
        <v>331</v>
      </c>
      <c r="B218" s="6"/>
      <c r="C218" s="6"/>
      <c r="D218" s="6"/>
      <c r="E218" s="6"/>
      <c r="F218" s="6"/>
      <c r="G218" s="9"/>
      <c r="H218" s="6"/>
      <c r="I218" s="6"/>
      <c r="J218" s="6"/>
      <c r="K218" s="6"/>
      <c r="L218" s="6"/>
      <c r="M218" s="6"/>
      <c r="N218" s="23"/>
      <c r="O218" s="24"/>
      <c r="P218" s="6"/>
      <c r="Q218" s="24"/>
      <c r="R218" s="6"/>
      <c r="S218" s="9">
        <f>S217-S216</f>
        <v>73325.34</v>
      </c>
    </row>
    <row r="219" spans="1:19" s="11" customFormat="1"/>
    <row r="220" spans="1:19" s="11" customFormat="1"/>
    <row r="221" spans="1:19" s="11" customFormat="1"/>
    <row r="222" spans="1:19" s="11" customFormat="1" ht="24">
      <c r="A222" s="6" t="s">
        <v>1</v>
      </c>
      <c r="B222" s="14" t="s">
        <v>27</v>
      </c>
      <c r="C222" s="7" t="s">
        <v>482</v>
      </c>
      <c r="D222" s="6" t="s">
        <v>30</v>
      </c>
      <c r="E222" s="6" t="s">
        <v>31</v>
      </c>
      <c r="F222" s="6" t="s">
        <v>6</v>
      </c>
      <c r="G222" s="9" t="s">
        <v>32</v>
      </c>
      <c r="H222" s="6" t="s">
        <v>33</v>
      </c>
      <c r="I222" s="6" t="s">
        <v>2</v>
      </c>
      <c r="J222" s="6" t="s">
        <v>3</v>
      </c>
      <c r="K222" s="6" t="s">
        <v>4</v>
      </c>
      <c r="L222" s="6" t="s">
        <v>5</v>
      </c>
      <c r="M222" s="6" t="s">
        <v>6</v>
      </c>
      <c r="N222" s="23"/>
      <c r="O222" s="24" t="s">
        <v>8</v>
      </c>
      <c r="P222" s="6" t="s">
        <v>38</v>
      </c>
      <c r="Q222" s="24" t="s">
        <v>23</v>
      </c>
      <c r="R222" s="6" t="s">
        <v>39</v>
      </c>
      <c r="S222" s="9" t="s">
        <v>40</v>
      </c>
    </row>
    <row r="223" spans="1:19" s="11" customFormat="1">
      <c r="A223" s="6" t="s">
        <v>491</v>
      </c>
      <c r="B223" s="6">
        <v>589</v>
      </c>
      <c r="C223" s="6" t="s">
        <v>492</v>
      </c>
      <c r="D223" s="6"/>
      <c r="E223" s="6"/>
      <c r="F223" s="6"/>
      <c r="G223" s="9"/>
      <c r="H223" s="6"/>
      <c r="I223" s="6">
        <v>111</v>
      </c>
      <c r="J223" s="6">
        <v>3139</v>
      </c>
      <c r="K223" s="6">
        <f t="shared" ref="K223:K228" si="82">J223-I223</f>
        <v>3028</v>
      </c>
      <c r="L223" s="6">
        <v>1</v>
      </c>
      <c r="M223" s="6">
        <f t="shared" ref="M223:M228" si="83">L223*K223</f>
        <v>3028</v>
      </c>
      <c r="N223" s="23">
        <v>1.03</v>
      </c>
      <c r="O223" s="24">
        <f t="shared" ref="O223:O228" si="84">N223*M223</f>
        <v>3118.84</v>
      </c>
      <c r="P223" s="6">
        <v>40</v>
      </c>
      <c r="Q223" s="24">
        <f t="shared" ref="Q223:Q228" si="85">H223+O223+P223</f>
        <v>3158.84</v>
      </c>
      <c r="R223" s="6">
        <v>1</v>
      </c>
      <c r="S223" s="9">
        <f t="shared" ref="S223:S228" si="86">Q223*R223</f>
        <v>3158.84</v>
      </c>
    </row>
    <row r="224" spans="1:19" s="11" customFormat="1">
      <c r="A224" s="6" t="s">
        <v>493</v>
      </c>
      <c r="B224" s="6">
        <v>588</v>
      </c>
      <c r="C224" s="6" t="s">
        <v>492</v>
      </c>
      <c r="D224" s="6">
        <v>52</v>
      </c>
      <c r="E224" s="6">
        <v>52</v>
      </c>
      <c r="F224" s="6">
        <f>SUM(E224-D224)</f>
        <v>0</v>
      </c>
      <c r="G224" s="9">
        <v>9.5</v>
      </c>
      <c r="H224" s="6">
        <f>F224*G224</f>
        <v>0</v>
      </c>
      <c r="I224" s="6">
        <v>583</v>
      </c>
      <c r="J224" s="6">
        <v>2910</v>
      </c>
      <c r="K224" s="6">
        <f t="shared" si="82"/>
        <v>2327</v>
      </c>
      <c r="L224" s="6">
        <v>1</v>
      </c>
      <c r="M224" s="6">
        <f t="shared" si="83"/>
        <v>2327</v>
      </c>
      <c r="N224" s="23">
        <v>1.03</v>
      </c>
      <c r="O224" s="24">
        <f t="shared" si="84"/>
        <v>2396.81</v>
      </c>
      <c r="P224" s="6">
        <v>40</v>
      </c>
      <c r="Q224" s="24">
        <f t="shared" si="85"/>
        <v>2436.81</v>
      </c>
      <c r="R224" s="6">
        <v>1</v>
      </c>
      <c r="S224" s="9">
        <f t="shared" si="86"/>
        <v>2436.81</v>
      </c>
    </row>
    <row r="225" spans="1:19" s="11" customFormat="1">
      <c r="A225" s="6" t="s">
        <v>494</v>
      </c>
      <c r="B225" s="6">
        <v>365</v>
      </c>
      <c r="C225" s="6" t="s">
        <v>492</v>
      </c>
      <c r="D225" s="6" t="s">
        <v>495</v>
      </c>
      <c r="E225" s="6"/>
      <c r="F225" s="6"/>
      <c r="G225" s="9"/>
      <c r="H225" s="6"/>
      <c r="I225" s="6">
        <v>20773</v>
      </c>
      <c r="J225" s="6">
        <v>21250</v>
      </c>
      <c r="K225" s="6">
        <f t="shared" si="82"/>
        <v>477</v>
      </c>
      <c r="L225" s="6">
        <v>1</v>
      </c>
      <c r="M225" s="6">
        <f t="shared" si="83"/>
        <v>477</v>
      </c>
      <c r="N225" s="23">
        <v>1.03</v>
      </c>
      <c r="O225" s="24">
        <f t="shared" si="84"/>
        <v>491.31</v>
      </c>
      <c r="P225" s="6"/>
      <c r="Q225" s="24">
        <f t="shared" si="85"/>
        <v>491.31</v>
      </c>
      <c r="R225" s="6">
        <v>1</v>
      </c>
      <c r="S225" s="9">
        <f t="shared" si="86"/>
        <v>491.31</v>
      </c>
    </row>
    <row r="226" spans="1:19" s="11" customFormat="1">
      <c r="A226" s="6" t="s">
        <v>496</v>
      </c>
      <c r="B226" s="6">
        <v>59</v>
      </c>
      <c r="C226" s="6" t="s">
        <v>492</v>
      </c>
      <c r="D226" s="6"/>
      <c r="E226" s="6"/>
      <c r="F226" s="6"/>
      <c r="G226" s="9"/>
      <c r="H226" s="6"/>
      <c r="I226" s="6">
        <v>23481</v>
      </c>
      <c r="J226" s="6">
        <v>23481</v>
      </c>
      <c r="K226" s="6">
        <f t="shared" si="82"/>
        <v>0</v>
      </c>
      <c r="L226" s="6">
        <v>1</v>
      </c>
      <c r="M226" s="6">
        <f t="shared" si="83"/>
        <v>0</v>
      </c>
      <c r="N226" s="23">
        <v>1.03</v>
      </c>
      <c r="O226" s="24">
        <f t="shared" si="84"/>
        <v>0</v>
      </c>
      <c r="P226" s="6">
        <v>40</v>
      </c>
      <c r="Q226" s="24">
        <f t="shared" si="85"/>
        <v>40</v>
      </c>
      <c r="R226" s="6">
        <v>1</v>
      </c>
      <c r="S226" s="9">
        <f t="shared" si="86"/>
        <v>40</v>
      </c>
    </row>
    <row r="227" spans="1:19" s="11" customFormat="1">
      <c r="A227" s="6" t="s">
        <v>497</v>
      </c>
      <c r="B227" s="6">
        <v>179</v>
      </c>
      <c r="C227" s="6" t="s">
        <v>492</v>
      </c>
      <c r="D227" s="6"/>
      <c r="E227" s="6"/>
      <c r="F227" s="6"/>
      <c r="G227" s="9"/>
      <c r="H227" s="6"/>
      <c r="I227" s="6">
        <v>38689</v>
      </c>
      <c r="J227" s="6">
        <v>40610</v>
      </c>
      <c r="K227" s="6">
        <f t="shared" si="82"/>
        <v>1921</v>
      </c>
      <c r="L227" s="6">
        <v>1</v>
      </c>
      <c r="M227" s="6">
        <f t="shared" si="83"/>
        <v>1921</v>
      </c>
      <c r="N227" s="23">
        <v>1.03</v>
      </c>
      <c r="O227" s="24">
        <f t="shared" si="84"/>
        <v>1978.63</v>
      </c>
      <c r="P227" s="6">
        <v>40</v>
      </c>
      <c r="Q227" s="24">
        <f t="shared" si="85"/>
        <v>2018.63</v>
      </c>
      <c r="R227" s="6">
        <v>1</v>
      </c>
      <c r="S227" s="9">
        <f t="shared" si="86"/>
        <v>2018.63</v>
      </c>
    </row>
    <row r="228" spans="1:19" s="11" customFormat="1">
      <c r="A228" s="6" t="s">
        <v>498</v>
      </c>
      <c r="B228" s="6">
        <v>363</v>
      </c>
      <c r="C228" s="6" t="s">
        <v>492</v>
      </c>
      <c r="D228" s="6" t="s">
        <v>499</v>
      </c>
      <c r="E228" s="6"/>
      <c r="F228" s="6"/>
      <c r="G228" s="9"/>
      <c r="H228" s="6"/>
      <c r="I228" s="6">
        <v>15849</v>
      </c>
      <c r="J228" s="6">
        <v>15849</v>
      </c>
      <c r="K228" s="6">
        <f t="shared" si="82"/>
        <v>0</v>
      </c>
      <c r="L228" s="6">
        <v>1</v>
      </c>
      <c r="M228" s="6">
        <f t="shared" si="83"/>
        <v>0</v>
      </c>
      <c r="N228" s="23">
        <v>1.03</v>
      </c>
      <c r="O228" s="24">
        <f t="shared" si="84"/>
        <v>0</v>
      </c>
      <c r="P228" s="6"/>
      <c r="Q228" s="24">
        <f t="shared" si="85"/>
        <v>0</v>
      </c>
      <c r="R228" s="6">
        <v>1</v>
      </c>
      <c r="S228" s="9">
        <f t="shared" si="86"/>
        <v>0</v>
      </c>
    </row>
    <row r="229" spans="1:19" s="11" customFormat="1">
      <c r="A229" s="6" t="s">
        <v>23</v>
      </c>
      <c r="B229" s="6"/>
      <c r="C229" s="6"/>
      <c r="D229" s="6"/>
      <c r="E229" s="6"/>
      <c r="F229" s="6"/>
      <c r="G229" s="9"/>
      <c r="H229" s="6"/>
      <c r="I229" s="6"/>
      <c r="J229" s="6"/>
      <c r="K229" s="6"/>
      <c r="L229" s="6"/>
      <c r="M229" s="6"/>
      <c r="N229" s="23"/>
      <c r="O229" s="24"/>
      <c r="P229" s="6"/>
      <c r="Q229" s="24"/>
      <c r="R229" s="6"/>
      <c r="S229" s="9">
        <f>SUM(S223:S228)</f>
        <v>8145.59</v>
      </c>
    </row>
    <row r="230" spans="1:19" s="11" customFormat="1">
      <c r="A230" s="15" t="s">
        <v>329</v>
      </c>
      <c r="B230" s="15"/>
      <c r="C230" s="15" t="s">
        <v>330</v>
      </c>
      <c r="D230" s="6"/>
      <c r="E230" s="6"/>
      <c r="F230" s="6"/>
      <c r="G230" s="9"/>
      <c r="H230" s="6"/>
      <c r="I230" s="6"/>
      <c r="J230" s="6"/>
      <c r="K230" s="6"/>
      <c r="L230" s="6"/>
      <c r="M230" s="6"/>
      <c r="N230" s="23"/>
      <c r="O230" s="24"/>
      <c r="P230" s="6"/>
      <c r="Q230" s="24"/>
      <c r="R230" s="6"/>
      <c r="S230" s="9">
        <v>4624.29</v>
      </c>
    </row>
    <row r="231" spans="1:19" s="11" customFormat="1">
      <c r="A231" s="33" t="s">
        <v>331</v>
      </c>
      <c r="B231" s="15"/>
      <c r="C231" s="15"/>
      <c r="D231" s="6"/>
      <c r="E231" s="6"/>
      <c r="F231" s="6"/>
      <c r="G231" s="9"/>
      <c r="H231" s="6"/>
      <c r="I231" s="6"/>
      <c r="J231" s="6"/>
      <c r="K231" s="6"/>
      <c r="L231" s="6"/>
      <c r="M231" s="6"/>
      <c r="N231" s="23"/>
      <c r="O231" s="24"/>
      <c r="P231" s="6"/>
      <c r="Q231" s="24"/>
      <c r="R231" s="6"/>
      <c r="S231" s="9">
        <f>S230-S229</f>
        <v>-3521.3</v>
      </c>
    </row>
    <row r="232" spans="1:19" s="11" customFormat="1"/>
    <row r="233" spans="1:19" s="11" customFormat="1"/>
    <row r="234" spans="1:19" s="11" customFormat="1"/>
    <row r="235" spans="1:19" s="11" customFormat="1" ht="24">
      <c r="A235" s="6" t="s">
        <v>1</v>
      </c>
      <c r="B235" s="14" t="s">
        <v>27</v>
      </c>
      <c r="C235" s="7" t="s">
        <v>500</v>
      </c>
      <c r="D235" s="6" t="s">
        <v>30</v>
      </c>
      <c r="E235" s="6" t="s">
        <v>31</v>
      </c>
      <c r="F235" s="6" t="s">
        <v>6</v>
      </c>
      <c r="G235" s="9" t="s">
        <v>32</v>
      </c>
      <c r="H235" s="6" t="s">
        <v>33</v>
      </c>
      <c r="I235" s="6" t="s">
        <v>2</v>
      </c>
      <c r="J235" s="6" t="s">
        <v>3</v>
      </c>
      <c r="K235" s="6" t="s">
        <v>4</v>
      </c>
      <c r="L235" s="6" t="s">
        <v>5</v>
      </c>
      <c r="M235" s="6" t="s">
        <v>6</v>
      </c>
      <c r="N235" s="23"/>
      <c r="O235" s="24" t="s">
        <v>8</v>
      </c>
      <c r="P235" s="6" t="s">
        <v>38</v>
      </c>
      <c r="Q235" s="24" t="s">
        <v>23</v>
      </c>
      <c r="R235" s="6" t="s">
        <v>39</v>
      </c>
      <c r="S235" s="9" t="s">
        <v>40</v>
      </c>
    </row>
    <row r="236" spans="1:19" s="11" customFormat="1">
      <c r="A236" s="6" t="s">
        <v>501</v>
      </c>
      <c r="B236" s="6"/>
      <c r="C236" s="6">
        <v>4762</v>
      </c>
      <c r="D236" s="6"/>
      <c r="E236" s="6"/>
      <c r="F236" s="6"/>
      <c r="G236" s="9"/>
      <c r="H236" s="6"/>
      <c r="I236" s="6"/>
      <c r="J236" s="6"/>
      <c r="K236" s="6"/>
      <c r="L236" s="6"/>
      <c r="M236" s="6"/>
      <c r="N236" s="23"/>
      <c r="O236" s="24"/>
      <c r="P236" s="6"/>
      <c r="Q236" s="24"/>
      <c r="R236" s="6"/>
      <c r="S236" s="9"/>
    </row>
    <row r="237" spans="1:19" s="11" customFormat="1">
      <c r="A237" s="6" t="s">
        <v>502</v>
      </c>
      <c r="B237" s="6">
        <v>131</v>
      </c>
      <c r="C237" s="6" t="s">
        <v>503</v>
      </c>
      <c r="D237" s="6">
        <v>17</v>
      </c>
      <c r="E237" s="6">
        <v>17</v>
      </c>
      <c r="F237" s="6">
        <f>SUM(E237-D237)</f>
        <v>0</v>
      </c>
      <c r="G237" s="9">
        <v>9.5</v>
      </c>
      <c r="H237" s="6">
        <f>F237*G237</f>
        <v>0</v>
      </c>
      <c r="I237" s="6">
        <v>53101</v>
      </c>
      <c r="J237" s="6">
        <v>55222</v>
      </c>
      <c r="K237" s="6">
        <f t="shared" ref="K237:K255" si="87">J237-I237</f>
        <v>2121</v>
      </c>
      <c r="L237" s="6">
        <v>1</v>
      </c>
      <c r="M237" s="6">
        <f t="shared" ref="M237:M255" si="88">L237*K237</f>
        <v>2121</v>
      </c>
      <c r="N237" s="23">
        <v>1.03</v>
      </c>
      <c r="O237" s="24">
        <f t="shared" ref="O237:O256" si="89">N237*M237</f>
        <v>2184.63</v>
      </c>
      <c r="P237" s="6">
        <v>80</v>
      </c>
      <c r="Q237" s="24">
        <f t="shared" ref="Q237:Q256" si="90">H237+O237+P237</f>
        <v>2264.63</v>
      </c>
      <c r="R237" s="6">
        <v>1</v>
      </c>
      <c r="S237" s="9">
        <f t="shared" ref="S237:S255" si="91">Q237*R237</f>
        <v>2264.63</v>
      </c>
    </row>
    <row r="238" spans="1:19" s="11" customFormat="1">
      <c r="A238" s="6" t="s">
        <v>504</v>
      </c>
      <c r="B238" s="6">
        <v>138</v>
      </c>
      <c r="C238" s="6" t="s">
        <v>503</v>
      </c>
      <c r="D238" s="6">
        <v>8029</v>
      </c>
      <c r="E238" s="6">
        <v>8029</v>
      </c>
      <c r="F238" s="6">
        <f>SUM(E238-D238)</f>
        <v>0</v>
      </c>
      <c r="G238" s="9">
        <v>9.5</v>
      </c>
      <c r="H238" s="6">
        <f>F238*G238</f>
        <v>0</v>
      </c>
      <c r="I238" s="6">
        <v>269558</v>
      </c>
      <c r="J238" s="6">
        <v>277347</v>
      </c>
      <c r="K238" s="6">
        <f t="shared" si="87"/>
        <v>7789</v>
      </c>
      <c r="L238" s="6">
        <v>1</v>
      </c>
      <c r="M238" s="6">
        <f t="shared" si="88"/>
        <v>7789</v>
      </c>
      <c r="N238" s="23">
        <v>1.03</v>
      </c>
      <c r="O238" s="24">
        <f t="shared" si="89"/>
        <v>8022.67</v>
      </c>
      <c r="P238" s="6">
        <v>80</v>
      </c>
      <c r="Q238" s="24">
        <f t="shared" si="90"/>
        <v>8102.67</v>
      </c>
      <c r="R238" s="6">
        <v>1</v>
      </c>
      <c r="S238" s="9">
        <f t="shared" si="91"/>
        <v>8102.67</v>
      </c>
    </row>
    <row r="239" spans="1:19" s="11" customFormat="1">
      <c r="A239" s="6" t="s">
        <v>505</v>
      </c>
      <c r="B239" s="6">
        <v>137</v>
      </c>
      <c r="C239" s="6" t="s">
        <v>503</v>
      </c>
      <c r="D239" s="6"/>
      <c r="E239" s="6"/>
      <c r="F239" s="6"/>
      <c r="G239" s="9"/>
      <c r="H239" s="6"/>
      <c r="I239" s="6">
        <v>209569</v>
      </c>
      <c r="J239" s="6">
        <v>211880</v>
      </c>
      <c r="K239" s="6">
        <f t="shared" si="87"/>
        <v>2311</v>
      </c>
      <c r="L239" s="6">
        <v>1</v>
      </c>
      <c r="M239" s="6">
        <f t="shared" si="88"/>
        <v>2311</v>
      </c>
      <c r="N239" s="23">
        <v>1.03</v>
      </c>
      <c r="O239" s="24">
        <f t="shared" si="89"/>
        <v>2380.33</v>
      </c>
      <c r="P239" s="6">
        <v>80</v>
      </c>
      <c r="Q239" s="24">
        <f t="shared" si="90"/>
        <v>2460.33</v>
      </c>
      <c r="R239" s="6">
        <v>1</v>
      </c>
      <c r="S239" s="9">
        <f t="shared" si="91"/>
        <v>2460.33</v>
      </c>
    </row>
    <row r="240" spans="1:19" s="11" customFormat="1">
      <c r="A240" s="6" t="s">
        <v>506</v>
      </c>
      <c r="B240" s="6">
        <v>372</v>
      </c>
      <c r="C240" s="6" t="s">
        <v>503</v>
      </c>
      <c r="D240" s="6" t="s">
        <v>507</v>
      </c>
      <c r="E240" s="6"/>
      <c r="F240" s="6"/>
      <c r="G240" s="9"/>
      <c r="H240" s="6"/>
      <c r="I240" s="6">
        <v>7118</v>
      </c>
      <c r="J240" s="6">
        <v>7377</v>
      </c>
      <c r="K240" s="6">
        <f t="shared" si="87"/>
        <v>259</v>
      </c>
      <c r="L240" s="6">
        <v>1</v>
      </c>
      <c r="M240" s="6">
        <f t="shared" si="88"/>
        <v>259</v>
      </c>
      <c r="N240" s="23">
        <v>1.03</v>
      </c>
      <c r="O240" s="24">
        <f t="shared" si="89"/>
        <v>266.77</v>
      </c>
      <c r="P240" s="6"/>
      <c r="Q240" s="24">
        <f t="shared" si="90"/>
        <v>266.77</v>
      </c>
      <c r="R240" s="6">
        <v>1</v>
      </c>
      <c r="S240" s="9">
        <f t="shared" si="91"/>
        <v>266.77</v>
      </c>
    </row>
    <row r="241" spans="1:19" s="11" customFormat="1">
      <c r="A241" s="6" t="s">
        <v>506</v>
      </c>
      <c r="B241" s="6">
        <v>376</v>
      </c>
      <c r="C241" s="6" t="s">
        <v>503</v>
      </c>
      <c r="D241" s="6" t="s">
        <v>508</v>
      </c>
      <c r="E241" s="6"/>
      <c r="F241" s="6"/>
      <c r="G241" s="9"/>
      <c r="H241" s="6"/>
      <c r="I241" s="6">
        <v>39220</v>
      </c>
      <c r="J241" s="6">
        <v>40507</v>
      </c>
      <c r="K241" s="6">
        <f t="shared" si="87"/>
        <v>1287</v>
      </c>
      <c r="L241" s="6">
        <v>1</v>
      </c>
      <c r="M241" s="6">
        <f t="shared" si="88"/>
        <v>1287</v>
      </c>
      <c r="N241" s="23">
        <v>1.03</v>
      </c>
      <c r="O241" s="24">
        <f t="shared" si="89"/>
        <v>1325.61</v>
      </c>
      <c r="P241" s="6"/>
      <c r="Q241" s="24">
        <f t="shared" si="90"/>
        <v>1325.61</v>
      </c>
      <c r="R241" s="6">
        <v>1</v>
      </c>
      <c r="S241" s="9">
        <f t="shared" si="91"/>
        <v>1325.61</v>
      </c>
    </row>
    <row r="242" spans="1:19" s="11" customFormat="1">
      <c r="A242" s="6" t="s">
        <v>509</v>
      </c>
      <c r="B242" s="6">
        <v>132</v>
      </c>
      <c r="C242" s="6" t="s">
        <v>503</v>
      </c>
      <c r="D242" s="6"/>
      <c r="E242" s="6"/>
      <c r="F242" s="6"/>
      <c r="G242" s="9"/>
      <c r="H242" s="6"/>
      <c r="I242" s="6">
        <v>259505</v>
      </c>
      <c r="J242" s="6">
        <v>266651</v>
      </c>
      <c r="K242" s="6">
        <f t="shared" si="87"/>
        <v>7146</v>
      </c>
      <c r="L242" s="6">
        <v>1</v>
      </c>
      <c r="M242" s="6">
        <f t="shared" si="88"/>
        <v>7146</v>
      </c>
      <c r="N242" s="23">
        <v>1.03</v>
      </c>
      <c r="O242" s="24">
        <f t="shared" si="89"/>
        <v>7360.38</v>
      </c>
      <c r="P242" s="6">
        <v>40</v>
      </c>
      <c r="Q242" s="24">
        <f t="shared" si="90"/>
        <v>7400.38</v>
      </c>
      <c r="R242" s="6">
        <v>1</v>
      </c>
      <c r="S242" s="9">
        <f t="shared" si="91"/>
        <v>7400.38</v>
      </c>
    </row>
    <row r="243" spans="1:19" s="11" customFormat="1">
      <c r="A243" s="6" t="s">
        <v>510</v>
      </c>
      <c r="B243" s="6">
        <v>142</v>
      </c>
      <c r="C243" s="6" t="s">
        <v>503</v>
      </c>
      <c r="D243" s="6"/>
      <c r="E243" s="6"/>
      <c r="F243" s="6"/>
      <c r="G243" s="9"/>
      <c r="H243" s="6"/>
      <c r="I243" s="6">
        <v>16983</v>
      </c>
      <c r="J243" s="6">
        <v>18056</v>
      </c>
      <c r="K243" s="6">
        <f t="shared" si="87"/>
        <v>1073</v>
      </c>
      <c r="L243" s="6">
        <v>20</v>
      </c>
      <c r="M243" s="6">
        <f t="shared" si="88"/>
        <v>21460</v>
      </c>
      <c r="N243" s="23">
        <v>1.03</v>
      </c>
      <c r="O243" s="24">
        <f t="shared" si="89"/>
        <v>22103.8</v>
      </c>
      <c r="P243" s="6">
        <v>180</v>
      </c>
      <c r="Q243" s="24">
        <f t="shared" si="90"/>
        <v>22283.8</v>
      </c>
      <c r="R243" s="6">
        <v>1</v>
      </c>
      <c r="S243" s="9">
        <f t="shared" si="91"/>
        <v>22283.8</v>
      </c>
    </row>
    <row r="244" spans="1:19" s="11" customFormat="1">
      <c r="A244" s="6" t="s">
        <v>511</v>
      </c>
      <c r="B244" s="6">
        <v>370</v>
      </c>
      <c r="C244" s="6" t="s">
        <v>503</v>
      </c>
      <c r="D244" s="6" t="s">
        <v>512</v>
      </c>
      <c r="E244" s="6"/>
      <c r="F244" s="6"/>
      <c r="G244" s="9"/>
      <c r="H244" s="6"/>
      <c r="I244" s="6">
        <v>23665</v>
      </c>
      <c r="J244" s="6">
        <v>23945</v>
      </c>
      <c r="K244" s="6">
        <f t="shared" si="87"/>
        <v>280</v>
      </c>
      <c r="L244" s="6">
        <v>1</v>
      </c>
      <c r="M244" s="6">
        <f t="shared" si="88"/>
        <v>280</v>
      </c>
      <c r="N244" s="23">
        <v>1.03</v>
      </c>
      <c r="O244" s="24">
        <f t="shared" si="89"/>
        <v>288.39999999999998</v>
      </c>
      <c r="P244" s="6"/>
      <c r="Q244" s="24">
        <f t="shared" si="90"/>
        <v>288.39999999999998</v>
      </c>
      <c r="R244" s="6">
        <v>1</v>
      </c>
      <c r="S244" s="9">
        <f t="shared" si="91"/>
        <v>288.39999999999998</v>
      </c>
    </row>
    <row r="245" spans="1:19" s="11" customFormat="1">
      <c r="A245" s="6" t="s">
        <v>513</v>
      </c>
      <c r="B245" s="6">
        <v>161</v>
      </c>
      <c r="C245" s="6" t="s">
        <v>503</v>
      </c>
      <c r="D245" s="6">
        <v>18</v>
      </c>
      <c r="E245" s="6">
        <v>18</v>
      </c>
      <c r="F245" s="6">
        <f>SUM(E245-D245)</f>
        <v>0</v>
      </c>
      <c r="G245" s="9">
        <v>9.5</v>
      </c>
      <c r="H245" s="6">
        <f>F245*G245</f>
        <v>0</v>
      </c>
      <c r="I245" s="6">
        <v>25089</v>
      </c>
      <c r="J245" s="6">
        <v>25213</v>
      </c>
      <c r="K245" s="6">
        <f t="shared" si="87"/>
        <v>124</v>
      </c>
      <c r="L245" s="6">
        <v>1</v>
      </c>
      <c r="M245" s="6">
        <f t="shared" si="88"/>
        <v>124</v>
      </c>
      <c r="N245" s="23">
        <v>1.03</v>
      </c>
      <c r="O245" s="24">
        <f t="shared" si="89"/>
        <v>127.72</v>
      </c>
      <c r="P245" s="6">
        <v>60</v>
      </c>
      <c r="Q245" s="24">
        <f t="shared" si="90"/>
        <v>187.72</v>
      </c>
      <c r="R245" s="6">
        <v>1</v>
      </c>
      <c r="S245" s="9">
        <f t="shared" si="91"/>
        <v>187.72</v>
      </c>
    </row>
    <row r="246" spans="1:19" s="11" customFormat="1">
      <c r="A246" s="6" t="s">
        <v>514</v>
      </c>
      <c r="B246" s="6">
        <v>158</v>
      </c>
      <c r="C246" s="6" t="s">
        <v>503</v>
      </c>
      <c r="D246" s="15"/>
      <c r="E246" s="15"/>
      <c r="F246" s="6"/>
      <c r="G246" s="9">
        <v>9.5</v>
      </c>
      <c r="H246" s="6"/>
      <c r="I246" s="6">
        <v>11012</v>
      </c>
      <c r="J246" s="6">
        <v>11029</v>
      </c>
      <c r="K246" s="6">
        <f t="shared" si="87"/>
        <v>17</v>
      </c>
      <c r="L246" s="6">
        <v>1</v>
      </c>
      <c r="M246" s="6">
        <f t="shared" si="88"/>
        <v>17</v>
      </c>
      <c r="N246" s="23">
        <v>1.03</v>
      </c>
      <c r="O246" s="24">
        <f t="shared" si="89"/>
        <v>17.510000000000002</v>
      </c>
      <c r="P246" s="6">
        <v>40</v>
      </c>
      <c r="Q246" s="24">
        <f t="shared" si="90"/>
        <v>57.51</v>
      </c>
      <c r="R246" s="6">
        <v>1</v>
      </c>
      <c r="S246" s="9">
        <f t="shared" si="91"/>
        <v>57.51</v>
      </c>
    </row>
    <row r="247" spans="1:19" s="11" customFormat="1">
      <c r="A247" s="6" t="s">
        <v>515</v>
      </c>
      <c r="B247" s="6">
        <v>118</v>
      </c>
      <c r="C247" s="6" t="s">
        <v>503</v>
      </c>
      <c r="D247" s="6"/>
      <c r="E247" s="6"/>
      <c r="F247" s="6"/>
      <c r="G247" s="9"/>
      <c r="H247" s="6"/>
      <c r="I247" s="6">
        <v>16863</v>
      </c>
      <c r="J247" s="6">
        <v>17205</v>
      </c>
      <c r="K247" s="6">
        <f t="shared" si="87"/>
        <v>342</v>
      </c>
      <c r="L247" s="6">
        <v>1</v>
      </c>
      <c r="M247" s="6">
        <f t="shared" si="88"/>
        <v>342</v>
      </c>
      <c r="N247" s="23">
        <v>1.03</v>
      </c>
      <c r="O247" s="24">
        <f t="shared" si="89"/>
        <v>352.26</v>
      </c>
      <c r="P247" s="6">
        <v>40</v>
      </c>
      <c r="Q247" s="24">
        <f t="shared" si="90"/>
        <v>392.26</v>
      </c>
      <c r="R247" s="6">
        <v>1</v>
      </c>
      <c r="S247" s="9">
        <f t="shared" si="91"/>
        <v>392.26</v>
      </c>
    </row>
    <row r="248" spans="1:19" s="11" customFormat="1">
      <c r="A248" s="6" t="s">
        <v>516</v>
      </c>
      <c r="B248" s="6">
        <v>100</v>
      </c>
      <c r="C248" s="6" t="s">
        <v>503</v>
      </c>
      <c r="D248" s="6"/>
      <c r="E248" s="6"/>
      <c r="F248" s="6"/>
      <c r="G248" s="9"/>
      <c r="H248" s="6"/>
      <c r="I248" s="6">
        <v>35699</v>
      </c>
      <c r="J248" s="6">
        <v>36640</v>
      </c>
      <c r="K248" s="6">
        <f t="shared" si="87"/>
        <v>941</v>
      </c>
      <c r="L248" s="6">
        <v>1</v>
      </c>
      <c r="M248" s="6">
        <f t="shared" si="88"/>
        <v>941</v>
      </c>
      <c r="N248" s="23">
        <v>1.03</v>
      </c>
      <c r="O248" s="24">
        <f t="shared" si="89"/>
        <v>969.23</v>
      </c>
      <c r="P248" s="6">
        <v>40</v>
      </c>
      <c r="Q248" s="24">
        <f t="shared" si="90"/>
        <v>1009.23</v>
      </c>
      <c r="R248" s="6">
        <v>1</v>
      </c>
      <c r="S248" s="9">
        <f t="shared" si="91"/>
        <v>1009.23</v>
      </c>
    </row>
    <row r="249" spans="1:19" s="11" customFormat="1">
      <c r="A249" s="6" t="s">
        <v>517</v>
      </c>
      <c r="B249" s="6">
        <v>66</v>
      </c>
      <c r="C249" s="6" t="s">
        <v>503</v>
      </c>
      <c r="D249" s="6"/>
      <c r="E249" s="6"/>
      <c r="F249" s="6"/>
      <c r="G249" s="9"/>
      <c r="H249" s="6"/>
      <c r="I249" s="6">
        <v>61301</v>
      </c>
      <c r="J249" s="6">
        <v>66616</v>
      </c>
      <c r="K249" s="6">
        <f t="shared" si="87"/>
        <v>5315</v>
      </c>
      <c r="L249" s="6">
        <v>1</v>
      </c>
      <c r="M249" s="6">
        <f t="shared" si="88"/>
        <v>5315</v>
      </c>
      <c r="N249" s="23">
        <v>1.03</v>
      </c>
      <c r="O249" s="24">
        <f t="shared" si="89"/>
        <v>5474.45</v>
      </c>
      <c r="P249" s="6">
        <v>40</v>
      </c>
      <c r="Q249" s="24">
        <f t="shared" si="90"/>
        <v>5514.45</v>
      </c>
      <c r="R249" s="6">
        <v>1</v>
      </c>
      <c r="S249" s="9">
        <f t="shared" si="91"/>
        <v>5514.45</v>
      </c>
    </row>
    <row r="250" spans="1:19" s="11" customFormat="1">
      <c r="A250" s="6" t="s">
        <v>518</v>
      </c>
      <c r="B250" s="6">
        <v>65</v>
      </c>
      <c r="C250" s="6" t="s">
        <v>503</v>
      </c>
      <c r="D250" s="6">
        <v>46</v>
      </c>
      <c r="E250" s="6">
        <v>46</v>
      </c>
      <c r="F250" s="6">
        <f>SUM(E250-D250)</f>
        <v>0</v>
      </c>
      <c r="G250" s="9">
        <v>9.5</v>
      </c>
      <c r="H250" s="6">
        <f>F250*G250</f>
        <v>0</v>
      </c>
      <c r="I250" s="6">
        <v>7564</v>
      </c>
      <c r="J250" s="6">
        <v>7851</v>
      </c>
      <c r="K250" s="6">
        <f t="shared" si="87"/>
        <v>287</v>
      </c>
      <c r="L250" s="6">
        <v>1</v>
      </c>
      <c r="M250" s="6">
        <f t="shared" si="88"/>
        <v>287</v>
      </c>
      <c r="N250" s="23">
        <v>1.03</v>
      </c>
      <c r="O250" s="24">
        <f t="shared" si="89"/>
        <v>295.61</v>
      </c>
      <c r="P250" s="6">
        <v>40</v>
      </c>
      <c r="Q250" s="24">
        <f t="shared" si="90"/>
        <v>335.61</v>
      </c>
      <c r="R250" s="6">
        <v>1</v>
      </c>
      <c r="S250" s="9">
        <f t="shared" si="91"/>
        <v>335.61</v>
      </c>
    </row>
    <row r="251" spans="1:19" s="11" customFormat="1">
      <c r="A251" s="6" t="s">
        <v>519</v>
      </c>
      <c r="B251" s="6">
        <v>543</v>
      </c>
      <c r="C251" s="6" t="s">
        <v>503</v>
      </c>
      <c r="D251" s="6"/>
      <c r="E251" s="6"/>
      <c r="F251" s="6"/>
      <c r="G251" s="8"/>
      <c r="H251" s="6"/>
      <c r="I251" s="6">
        <v>2321</v>
      </c>
      <c r="J251" s="6">
        <v>2667</v>
      </c>
      <c r="K251" s="6">
        <f t="shared" si="87"/>
        <v>346</v>
      </c>
      <c r="L251" s="6">
        <v>80</v>
      </c>
      <c r="M251" s="6">
        <f t="shared" si="88"/>
        <v>27680</v>
      </c>
      <c r="N251" s="23">
        <v>1.03</v>
      </c>
      <c r="O251" s="24">
        <f t="shared" si="89"/>
        <v>28510.400000000001</v>
      </c>
      <c r="P251" s="6"/>
      <c r="Q251" s="24">
        <f t="shared" si="90"/>
        <v>28510.400000000001</v>
      </c>
      <c r="R251" s="6">
        <v>1</v>
      </c>
      <c r="S251" s="9">
        <f t="shared" si="91"/>
        <v>28510.400000000001</v>
      </c>
    </row>
    <row r="252" spans="1:19" s="11" customFormat="1">
      <c r="A252" s="6" t="s">
        <v>520</v>
      </c>
      <c r="B252" s="6">
        <v>290</v>
      </c>
      <c r="C252" s="6" t="s">
        <v>503</v>
      </c>
      <c r="D252" s="6"/>
      <c r="E252" s="6"/>
      <c r="F252" s="6"/>
      <c r="G252" s="8"/>
      <c r="H252" s="6"/>
      <c r="I252" s="6">
        <v>93508</v>
      </c>
      <c r="J252" s="6">
        <v>99226</v>
      </c>
      <c r="K252" s="6">
        <f t="shared" si="87"/>
        <v>5718</v>
      </c>
      <c r="L252" s="6">
        <v>1</v>
      </c>
      <c r="M252" s="6">
        <f t="shared" si="88"/>
        <v>5718</v>
      </c>
      <c r="N252" s="23">
        <v>1.03</v>
      </c>
      <c r="O252" s="24">
        <f t="shared" si="89"/>
        <v>5889.54</v>
      </c>
      <c r="P252" s="6"/>
      <c r="Q252" s="24">
        <f t="shared" si="90"/>
        <v>5889.54</v>
      </c>
      <c r="R252" s="6">
        <v>1</v>
      </c>
      <c r="S252" s="9">
        <f t="shared" si="91"/>
        <v>5889.54</v>
      </c>
    </row>
    <row r="253" spans="1:19" s="11" customFormat="1">
      <c r="A253" s="6" t="s">
        <v>521</v>
      </c>
      <c r="B253" s="6">
        <v>195</v>
      </c>
      <c r="C253" s="6" t="s">
        <v>503</v>
      </c>
      <c r="D253" s="6"/>
      <c r="E253" s="6"/>
      <c r="F253" s="6"/>
      <c r="G253" s="9"/>
      <c r="H253" s="6"/>
      <c r="I253" s="6">
        <v>50</v>
      </c>
      <c r="J253" s="6">
        <v>55</v>
      </c>
      <c r="K253" s="6">
        <f t="shared" si="87"/>
        <v>5</v>
      </c>
      <c r="L253" s="6">
        <v>20</v>
      </c>
      <c r="M253" s="6">
        <f t="shared" si="88"/>
        <v>100</v>
      </c>
      <c r="N253" s="23">
        <v>1.03</v>
      </c>
      <c r="O253" s="24">
        <f t="shared" si="89"/>
        <v>103</v>
      </c>
      <c r="P253" s="6">
        <v>60</v>
      </c>
      <c r="Q253" s="24">
        <f t="shared" si="90"/>
        <v>163</v>
      </c>
      <c r="R253" s="6">
        <v>1</v>
      </c>
      <c r="S253" s="9">
        <f t="shared" si="91"/>
        <v>163</v>
      </c>
    </row>
    <row r="254" spans="1:19" s="11" customFormat="1">
      <c r="A254" s="6" t="s">
        <v>522</v>
      </c>
      <c r="B254" s="6">
        <v>90</v>
      </c>
      <c r="C254" s="6" t="s">
        <v>503</v>
      </c>
      <c r="D254" s="6"/>
      <c r="E254" s="6"/>
      <c r="F254" s="6"/>
      <c r="G254" s="9"/>
      <c r="H254" s="6"/>
      <c r="I254" s="6">
        <v>33451</v>
      </c>
      <c r="J254" s="6">
        <v>33836</v>
      </c>
      <c r="K254" s="6">
        <f t="shared" si="87"/>
        <v>385</v>
      </c>
      <c r="L254" s="6">
        <v>20</v>
      </c>
      <c r="M254" s="6">
        <f t="shared" si="88"/>
        <v>7700</v>
      </c>
      <c r="N254" s="23">
        <v>1.03</v>
      </c>
      <c r="O254" s="24">
        <f t="shared" si="89"/>
        <v>7931</v>
      </c>
      <c r="P254" s="6">
        <v>60</v>
      </c>
      <c r="Q254" s="24">
        <f t="shared" si="90"/>
        <v>7991</v>
      </c>
      <c r="R254" s="6">
        <v>1</v>
      </c>
      <c r="S254" s="9">
        <f t="shared" si="91"/>
        <v>7991</v>
      </c>
    </row>
    <row r="255" spans="1:19" s="11" customFormat="1">
      <c r="A255" s="6" t="s">
        <v>523</v>
      </c>
      <c r="B255" s="6">
        <v>403</v>
      </c>
      <c r="C255" s="6" t="s">
        <v>503</v>
      </c>
      <c r="D255" s="6">
        <v>207</v>
      </c>
      <c r="E255" s="6">
        <v>207</v>
      </c>
      <c r="F255" s="6">
        <f>SUM(E255-D255)</f>
        <v>0</v>
      </c>
      <c r="G255" s="9">
        <v>9.5</v>
      </c>
      <c r="H255" s="6">
        <f>F255*G255</f>
        <v>0</v>
      </c>
      <c r="I255" s="6">
        <v>67842</v>
      </c>
      <c r="J255" s="6">
        <v>72464</v>
      </c>
      <c r="K255" s="6">
        <f t="shared" si="87"/>
        <v>4622</v>
      </c>
      <c r="L255" s="6">
        <v>1</v>
      </c>
      <c r="M255" s="6">
        <f t="shared" si="88"/>
        <v>4622</v>
      </c>
      <c r="N255" s="23">
        <v>1.03</v>
      </c>
      <c r="O255" s="24">
        <f t="shared" si="89"/>
        <v>4760.66</v>
      </c>
      <c r="P255" s="6">
        <v>80</v>
      </c>
      <c r="Q255" s="24">
        <f t="shared" si="90"/>
        <v>4840.66</v>
      </c>
      <c r="R255" s="6">
        <v>1</v>
      </c>
      <c r="S255" s="9">
        <f t="shared" si="91"/>
        <v>4840.66</v>
      </c>
    </row>
    <row r="256" spans="1:19" s="11" customFormat="1">
      <c r="A256" s="6" t="s">
        <v>23</v>
      </c>
      <c r="B256" s="6"/>
      <c r="C256" s="6" t="s">
        <v>503</v>
      </c>
      <c r="D256" s="6"/>
      <c r="E256" s="6"/>
      <c r="F256" s="6">
        <f>SUM(F237:F255)</f>
        <v>0</v>
      </c>
      <c r="G256" s="9">
        <v>9.5</v>
      </c>
      <c r="H256" s="6">
        <f>F256*G256</f>
        <v>0</v>
      </c>
      <c r="I256" s="6"/>
      <c r="J256" s="6"/>
      <c r="K256" s="6"/>
      <c r="L256" s="6"/>
      <c r="M256" s="6">
        <f>SUM(M237:M255)</f>
        <v>95499</v>
      </c>
      <c r="N256" s="23">
        <v>1.03</v>
      </c>
      <c r="O256" s="24">
        <f t="shared" si="89"/>
        <v>98363.97</v>
      </c>
      <c r="P256" s="6">
        <f>SUM(P237:P255)</f>
        <v>920</v>
      </c>
      <c r="Q256" s="24">
        <f t="shared" si="90"/>
        <v>99283.97</v>
      </c>
      <c r="R256" s="6">
        <v>1</v>
      </c>
      <c r="S256" s="9">
        <f>SUM(S237:S255)</f>
        <v>99283.97</v>
      </c>
    </row>
    <row r="257" spans="1:19" s="11" customFormat="1">
      <c r="A257" s="6" t="s">
        <v>329</v>
      </c>
      <c r="B257" s="15"/>
      <c r="C257" s="15" t="s">
        <v>330</v>
      </c>
      <c r="D257" s="6"/>
      <c r="E257" s="6"/>
      <c r="F257" s="6"/>
      <c r="G257" s="9"/>
      <c r="H257" s="6"/>
      <c r="I257" s="6"/>
      <c r="J257" s="6"/>
      <c r="K257" s="6"/>
      <c r="L257" s="6"/>
      <c r="M257" s="6"/>
      <c r="N257" s="23"/>
      <c r="O257" s="24"/>
      <c r="P257" s="6"/>
      <c r="Q257" s="24"/>
      <c r="R257" s="6"/>
      <c r="S257" s="9">
        <v>788065.07</v>
      </c>
    </row>
    <row r="258" spans="1:19" s="11" customFormat="1">
      <c r="A258" s="33" t="s">
        <v>524</v>
      </c>
      <c r="B258" s="33"/>
      <c r="C258" s="33" t="s">
        <v>525</v>
      </c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>
        <v>133000.81</v>
      </c>
    </row>
    <row r="259" spans="1:19" s="11" customFormat="1">
      <c r="A259" s="33" t="s">
        <v>331</v>
      </c>
      <c r="B259" s="15"/>
      <c r="C259" s="15"/>
      <c r="D259" s="6"/>
      <c r="E259" s="6"/>
      <c r="F259" s="6"/>
      <c r="G259" s="9"/>
      <c r="H259" s="6"/>
      <c r="I259" s="6"/>
      <c r="J259" s="6"/>
      <c r="K259" s="6"/>
      <c r="L259" s="6"/>
      <c r="M259" s="6"/>
      <c r="N259" s="23"/>
      <c r="O259" s="24"/>
      <c r="P259" s="6"/>
      <c r="Q259" s="24"/>
      <c r="R259" s="6"/>
      <c r="S259" s="9">
        <f>S258+S257-S256</f>
        <v>821781.91</v>
      </c>
    </row>
    <row r="260" spans="1:19" s="11" customFormat="1"/>
    <row r="261" spans="1:19" s="11" customFormat="1"/>
    <row r="262" spans="1:19" s="11" customFormat="1"/>
    <row r="263" spans="1:19" s="11" customFormat="1"/>
    <row r="264" spans="1:19" s="11" customFormat="1" ht="24">
      <c r="A264" s="6" t="s">
        <v>1</v>
      </c>
      <c r="B264" s="14" t="s">
        <v>27</v>
      </c>
      <c r="C264" s="7" t="s">
        <v>526</v>
      </c>
      <c r="D264" s="6" t="s">
        <v>30</v>
      </c>
      <c r="E264" s="6" t="s">
        <v>31</v>
      </c>
      <c r="F264" s="6" t="s">
        <v>6</v>
      </c>
      <c r="G264" s="9" t="s">
        <v>32</v>
      </c>
      <c r="H264" s="6" t="s">
        <v>33</v>
      </c>
      <c r="I264" s="6" t="s">
        <v>2</v>
      </c>
      <c r="J264" s="6" t="s">
        <v>3</v>
      </c>
      <c r="K264" s="6" t="s">
        <v>4</v>
      </c>
      <c r="L264" s="6" t="s">
        <v>5</v>
      </c>
      <c r="M264" s="6" t="s">
        <v>6</v>
      </c>
      <c r="N264" s="23"/>
      <c r="O264" s="24" t="s">
        <v>8</v>
      </c>
      <c r="P264" s="6" t="s">
        <v>38</v>
      </c>
      <c r="Q264" s="24" t="s">
        <v>23</v>
      </c>
      <c r="R264" s="6" t="s">
        <v>39</v>
      </c>
      <c r="S264" s="9" t="s">
        <v>40</v>
      </c>
    </row>
    <row r="265" spans="1:19" s="11" customFormat="1">
      <c r="A265" s="6" t="s">
        <v>527</v>
      </c>
      <c r="B265" s="6">
        <v>539</v>
      </c>
      <c r="C265" s="6" t="s">
        <v>528</v>
      </c>
      <c r="D265" s="6">
        <v>22</v>
      </c>
      <c r="E265" s="6">
        <v>22</v>
      </c>
      <c r="F265" s="6">
        <f>SUM(E265-D265)</f>
        <v>0</v>
      </c>
      <c r="G265" s="9">
        <v>9.5</v>
      </c>
      <c r="H265" s="6">
        <f>F265*G265</f>
        <v>0</v>
      </c>
      <c r="I265" s="6">
        <v>812</v>
      </c>
      <c r="J265" s="6">
        <v>1486</v>
      </c>
      <c r="K265" s="6">
        <f t="shared" ref="K265:K268" si="92">J265-I265</f>
        <v>674</v>
      </c>
      <c r="L265" s="6">
        <v>1</v>
      </c>
      <c r="M265" s="6">
        <f t="shared" ref="M265:M269" si="93">L265*K265</f>
        <v>674</v>
      </c>
      <c r="N265" s="23">
        <v>1.03</v>
      </c>
      <c r="O265" s="24">
        <f t="shared" ref="O265:O269" si="94">N265*M265</f>
        <v>694.22</v>
      </c>
      <c r="P265" s="6">
        <v>80</v>
      </c>
      <c r="Q265" s="24">
        <f t="shared" ref="Q265:Q269" si="95">H265+O265+P265</f>
        <v>774.22</v>
      </c>
      <c r="R265" s="6">
        <v>1</v>
      </c>
      <c r="S265" s="9">
        <f t="shared" ref="S265:S268" si="96">Q265*R265</f>
        <v>774.22</v>
      </c>
    </row>
    <row r="266" spans="1:19" s="11" customFormat="1">
      <c r="A266" s="6" t="s">
        <v>529</v>
      </c>
      <c r="B266" s="6">
        <v>474</v>
      </c>
      <c r="C266" s="6" t="s">
        <v>528</v>
      </c>
      <c r="D266" s="6"/>
      <c r="E266" s="6"/>
      <c r="F266" s="6"/>
      <c r="G266" s="9"/>
      <c r="H266" s="6"/>
      <c r="I266" s="6">
        <v>941</v>
      </c>
      <c r="J266" s="6">
        <v>1092</v>
      </c>
      <c r="K266" s="6">
        <f t="shared" si="92"/>
        <v>151</v>
      </c>
      <c r="L266" s="6">
        <v>20</v>
      </c>
      <c r="M266" s="6">
        <f t="shared" si="93"/>
        <v>3020</v>
      </c>
      <c r="N266" s="23">
        <v>1.03</v>
      </c>
      <c r="O266" s="24">
        <f t="shared" si="94"/>
        <v>3110.6</v>
      </c>
      <c r="P266" s="6">
        <v>80</v>
      </c>
      <c r="Q266" s="24">
        <f t="shared" si="95"/>
        <v>3190.6</v>
      </c>
      <c r="R266" s="6">
        <v>1</v>
      </c>
      <c r="S266" s="9">
        <f t="shared" si="96"/>
        <v>3190.6</v>
      </c>
    </row>
    <row r="267" spans="1:19" s="11" customFormat="1">
      <c r="A267" s="6" t="s">
        <v>530</v>
      </c>
      <c r="B267" s="6">
        <v>473</v>
      </c>
      <c r="C267" s="6" t="s">
        <v>528</v>
      </c>
      <c r="D267" s="6"/>
      <c r="E267" s="6"/>
      <c r="F267" s="6"/>
      <c r="G267" s="9"/>
      <c r="H267" s="6"/>
      <c r="I267" s="6">
        <v>205</v>
      </c>
      <c r="J267" s="6">
        <v>224</v>
      </c>
      <c r="K267" s="6">
        <f t="shared" si="92"/>
        <v>19</v>
      </c>
      <c r="L267" s="6">
        <v>20</v>
      </c>
      <c r="M267" s="6">
        <f t="shared" si="93"/>
        <v>380</v>
      </c>
      <c r="N267" s="23">
        <v>1.03</v>
      </c>
      <c r="O267" s="24">
        <f t="shared" si="94"/>
        <v>391.4</v>
      </c>
      <c r="P267" s="6">
        <v>100</v>
      </c>
      <c r="Q267" s="24">
        <f t="shared" si="95"/>
        <v>491.4</v>
      </c>
      <c r="R267" s="6">
        <v>1</v>
      </c>
      <c r="S267" s="9">
        <f t="shared" si="96"/>
        <v>491.4</v>
      </c>
    </row>
    <row r="268" spans="1:19" s="11" customFormat="1">
      <c r="A268" s="6" t="s">
        <v>531</v>
      </c>
      <c r="B268" s="6">
        <v>456</v>
      </c>
      <c r="C268" s="6" t="s">
        <v>528</v>
      </c>
      <c r="D268" s="6"/>
      <c r="E268" s="6"/>
      <c r="F268" s="6"/>
      <c r="G268" s="9"/>
      <c r="H268" s="6"/>
      <c r="I268" s="6">
        <v>7965</v>
      </c>
      <c r="J268" s="6">
        <v>8106</v>
      </c>
      <c r="K268" s="6">
        <f t="shared" si="92"/>
        <v>141</v>
      </c>
      <c r="L268" s="6">
        <v>1</v>
      </c>
      <c r="M268" s="6">
        <f t="shared" si="93"/>
        <v>141</v>
      </c>
      <c r="N268" s="23">
        <v>1.03</v>
      </c>
      <c r="O268" s="24">
        <f t="shared" si="94"/>
        <v>145.22999999999999</v>
      </c>
      <c r="P268" s="6"/>
      <c r="Q268" s="24">
        <f t="shared" si="95"/>
        <v>145.22999999999999</v>
      </c>
      <c r="R268" s="6">
        <v>1</v>
      </c>
      <c r="S268" s="9">
        <f t="shared" si="96"/>
        <v>145.22999999999999</v>
      </c>
    </row>
    <row r="269" spans="1:19" s="11" customFormat="1">
      <c r="A269" s="6" t="s">
        <v>23</v>
      </c>
      <c r="B269" s="6"/>
      <c r="C269" s="6" t="s">
        <v>528</v>
      </c>
      <c r="D269" s="6"/>
      <c r="E269" s="6"/>
      <c r="F269" s="6"/>
      <c r="G269" s="9"/>
      <c r="H269" s="6"/>
      <c r="I269" s="6"/>
      <c r="J269" s="6"/>
      <c r="K269" s="6">
        <f>K265+K266+K267+K268</f>
        <v>985</v>
      </c>
      <c r="L269" s="6">
        <v>1</v>
      </c>
      <c r="M269" s="6">
        <f t="shared" si="93"/>
        <v>985</v>
      </c>
      <c r="N269" s="23">
        <v>1.03</v>
      </c>
      <c r="O269" s="24">
        <f t="shared" si="94"/>
        <v>1014.55</v>
      </c>
      <c r="P269" s="6">
        <f>SUM(P266:P267)</f>
        <v>180</v>
      </c>
      <c r="Q269" s="24">
        <f t="shared" si="95"/>
        <v>1194.55</v>
      </c>
      <c r="R269" s="6">
        <v>1</v>
      </c>
      <c r="S269" s="9">
        <f>S265+S266+S267+S268</f>
        <v>4601.45</v>
      </c>
    </row>
    <row r="270" spans="1:19" s="11" customFormat="1">
      <c r="A270" s="6" t="s">
        <v>329</v>
      </c>
      <c r="B270" s="6"/>
      <c r="C270" s="6" t="s">
        <v>330</v>
      </c>
      <c r="D270" s="15"/>
      <c r="E270" s="15"/>
      <c r="F270" s="6"/>
      <c r="G270" s="9"/>
      <c r="H270" s="6"/>
      <c r="I270" s="6"/>
      <c r="J270" s="6"/>
      <c r="K270" s="6"/>
      <c r="L270" s="6"/>
      <c r="M270" s="6"/>
      <c r="N270" s="23"/>
      <c r="O270" s="24"/>
      <c r="P270" s="6"/>
      <c r="Q270" s="24"/>
      <c r="R270" s="6"/>
      <c r="S270" s="9">
        <v>52125.24</v>
      </c>
    </row>
    <row r="271" spans="1:19" s="11" customFormat="1">
      <c r="A271" s="33" t="s">
        <v>331</v>
      </c>
      <c r="B271" s="15"/>
      <c r="C271" s="15"/>
      <c r="D271" s="6"/>
      <c r="E271" s="6"/>
      <c r="F271" s="6"/>
      <c r="G271" s="9"/>
      <c r="H271" s="6"/>
      <c r="I271" s="6"/>
      <c r="J271" s="6"/>
      <c r="K271" s="6"/>
      <c r="L271" s="6"/>
      <c r="M271" s="6"/>
      <c r="N271" s="23"/>
      <c r="O271" s="24"/>
      <c r="P271" s="6"/>
      <c r="Q271" s="24"/>
      <c r="R271" s="6"/>
      <c r="S271" s="9">
        <f>S270-S269</f>
        <v>47523.79</v>
      </c>
    </row>
    <row r="272" spans="1:19" s="11" customFormat="1"/>
    <row r="273" spans="1:19" s="11" customFormat="1"/>
    <row r="274" spans="1:19" s="11" customFormat="1" ht="24">
      <c r="A274" s="6" t="s">
        <v>1</v>
      </c>
      <c r="B274" s="14" t="s">
        <v>27</v>
      </c>
      <c r="C274" s="7" t="s">
        <v>532</v>
      </c>
      <c r="D274" s="6" t="s">
        <v>30</v>
      </c>
      <c r="E274" s="6" t="s">
        <v>31</v>
      </c>
      <c r="F274" s="6" t="s">
        <v>6</v>
      </c>
      <c r="G274" s="9" t="s">
        <v>32</v>
      </c>
      <c r="H274" s="6" t="s">
        <v>33</v>
      </c>
      <c r="I274" s="6" t="s">
        <v>2</v>
      </c>
      <c r="J274" s="6" t="s">
        <v>3</v>
      </c>
      <c r="K274" s="6" t="s">
        <v>4</v>
      </c>
      <c r="L274" s="6" t="s">
        <v>5</v>
      </c>
      <c r="M274" s="6" t="s">
        <v>6</v>
      </c>
      <c r="N274" s="23"/>
      <c r="O274" s="24" t="s">
        <v>8</v>
      </c>
      <c r="P274" s="6" t="s">
        <v>38</v>
      </c>
      <c r="Q274" s="24" t="s">
        <v>23</v>
      </c>
      <c r="R274" s="6" t="s">
        <v>39</v>
      </c>
      <c r="S274" s="9" t="s">
        <v>40</v>
      </c>
    </row>
    <row r="275" spans="1:19" s="11" customFormat="1">
      <c r="A275" s="6" t="s">
        <v>533</v>
      </c>
      <c r="B275" s="15">
        <v>73</v>
      </c>
      <c r="C275" s="15" t="s">
        <v>534</v>
      </c>
      <c r="D275" s="6"/>
      <c r="E275" s="6"/>
      <c r="F275" s="6"/>
      <c r="G275" s="8"/>
      <c r="H275" s="6"/>
      <c r="I275" s="6">
        <v>21641</v>
      </c>
      <c r="J275" s="6">
        <v>23746</v>
      </c>
      <c r="K275" s="6">
        <f t="shared" ref="K275:K279" si="97">J275-I275</f>
        <v>2105</v>
      </c>
      <c r="L275" s="6">
        <v>1</v>
      </c>
      <c r="M275" s="6">
        <f t="shared" ref="M275:M279" si="98">L275*K275</f>
        <v>2105</v>
      </c>
      <c r="N275" s="23">
        <v>1.03</v>
      </c>
      <c r="O275" s="24">
        <f t="shared" ref="O275:O280" si="99">N275*M275</f>
        <v>2168.15</v>
      </c>
      <c r="P275" s="6"/>
      <c r="Q275" s="24">
        <f t="shared" ref="Q275:Q278" si="100">H275+O275+P275</f>
        <v>2168.15</v>
      </c>
      <c r="R275" s="6">
        <v>0.67</v>
      </c>
      <c r="S275" s="9">
        <f t="shared" ref="S275:S279" si="101">Q275*R275</f>
        <v>1452.6605</v>
      </c>
    </row>
    <row r="276" spans="1:19" s="11" customFormat="1">
      <c r="A276" s="6" t="s">
        <v>535</v>
      </c>
      <c r="B276" s="15">
        <v>91</v>
      </c>
      <c r="C276" s="15" t="s">
        <v>534</v>
      </c>
      <c r="D276" s="6"/>
      <c r="E276" s="6"/>
      <c r="F276" s="6"/>
      <c r="G276" s="8"/>
      <c r="H276" s="6"/>
      <c r="I276" s="6">
        <v>26130</v>
      </c>
      <c r="J276" s="6">
        <v>26350</v>
      </c>
      <c r="K276" s="6">
        <f t="shared" si="97"/>
        <v>220</v>
      </c>
      <c r="L276" s="6">
        <v>1</v>
      </c>
      <c r="M276" s="6">
        <f t="shared" si="98"/>
        <v>220</v>
      </c>
      <c r="N276" s="23">
        <v>1.03</v>
      </c>
      <c r="O276" s="24">
        <f t="shared" si="99"/>
        <v>226.6</v>
      </c>
      <c r="P276" s="6"/>
      <c r="Q276" s="24">
        <f t="shared" si="100"/>
        <v>226.6</v>
      </c>
      <c r="R276" s="6">
        <v>1</v>
      </c>
      <c r="S276" s="9">
        <f t="shared" si="101"/>
        <v>226.6</v>
      </c>
    </row>
    <row r="277" spans="1:19" s="11" customFormat="1">
      <c r="A277" s="6" t="s">
        <v>536</v>
      </c>
      <c r="B277" s="15">
        <v>97</v>
      </c>
      <c r="C277" s="15" t="s">
        <v>534</v>
      </c>
      <c r="D277" s="6"/>
      <c r="E277" s="6"/>
      <c r="F277" s="6"/>
      <c r="G277" s="8"/>
      <c r="H277" s="6"/>
      <c r="I277" s="6">
        <v>8377</v>
      </c>
      <c r="J277" s="6">
        <v>8641</v>
      </c>
      <c r="K277" s="6">
        <f t="shared" si="97"/>
        <v>264</v>
      </c>
      <c r="L277" s="6">
        <v>1</v>
      </c>
      <c r="M277" s="6">
        <f t="shared" si="98"/>
        <v>264</v>
      </c>
      <c r="N277" s="23">
        <v>1.03</v>
      </c>
      <c r="O277" s="24">
        <f t="shared" si="99"/>
        <v>271.92</v>
      </c>
      <c r="P277" s="6"/>
      <c r="Q277" s="24">
        <f t="shared" si="100"/>
        <v>271.92</v>
      </c>
      <c r="R277" s="6">
        <v>0.5</v>
      </c>
      <c r="S277" s="9">
        <f t="shared" si="101"/>
        <v>135.96</v>
      </c>
    </row>
    <row r="278" spans="1:19" s="11" customFormat="1">
      <c r="A278" s="6" t="s">
        <v>537</v>
      </c>
      <c r="B278" s="15">
        <v>454</v>
      </c>
      <c r="C278" s="15" t="s">
        <v>534</v>
      </c>
      <c r="D278" s="6">
        <v>12</v>
      </c>
      <c r="E278" s="6">
        <v>12</v>
      </c>
      <c r="F278" s="6">
        <f>SUM(E278-D278)</f>
        <v>0</v>
      </c>
      <c r="G278" s="9">
        <v>9.5</v>
      </c>
      <c r="H278" s="6">
        <f>F278*G278</f>
        <v>0</v>
      </c>
      <c r="I278" s="6">
        <v>39758</v>
      </c>
      <c r="J278" s="6">
        <v>43002</v>
      </c>
      <c r="K278" s="6">
        <f t="shared" si="97"/>
        <v>3244</v>
      </c>
      <c r="L278" s="6">
        <v>1</v>
      </c>
      <c r="M278" s="6">
        <f t="shared" si="98"/>
        <v>3244</v>
      </c>
      <c r="N278" s="23">
        <v>1.03</v>
      </c>
      <c r="O278" s="24">
        <f t="shared" si="99"/>
        <v>3341.32</v>
      </c>
      <c r="P278" s="6">
        <v>80</v>
      </c>
      <c r="Q278" s="24">
        <f t="shared" si="100"/>
        <v>3421.32</v>
      </c>
      <c r="R278" s="6">
        <v>1</v>
      </c>
      <c r="S278" s="9">
        <f t="shared" si="101"/>
        <v>3421.32</v>
      </c>
    </row>
    <row r="279" spans="1:19" s="11" customFormat="1" ht="18" customHeight="1">
      <c r="A279" s="6" t="s">
        <v>538</v>
      </c>
      <c r="B279" s="15">
        <v>289</v>
      </c>
      <c r="C279" s="15" t="s">
        <v>534</v>
      </c>
      <c r="D279" s="15"/>
      <c r="E279" s="15"/>
      <c r="F279" s="15"/>
      <c r="G279" s="15"/>
      <c r="H279" s="15"/>
      <c r="I279" s="6">
        <v>14551</v>
      </c>
      <c r="J279" s="6">
        <v>14798</v>
      </c>
      <c r="K279" s="6">
        <f t="shared" si="97"/>
        <v>247</v>
      </c>
      <c r="L279" s="6">
        <v>80</v>
      </c>
      <c r="M279" s="6">
        <f t="shared" si="98"/>
        <v>19760</v>
      </c>
      <c r="N279" s="23">
        <v>1.03</v>
      </c>
      <c r="O279" s="24">
        <f t="shared" si="99"/>
        <v>20352.8</v>
      </c>
      <c r="P279" s="6"/>
      <c r="Q279" s="24">
        <f>H278+O279+P279</f>
        <v>20352.8</v>
      </c>
      <c r="R279" s="6">
        <v>0.5</v>
      </c>
      <c r="S279" s="9">
        <f t="shared" si="101"/>
        <v>10176.4</v>
      </c>
    </row>
    <row r="280" spans="1:19" s="11" customFormat="1" ht="18" customHeight="1">
      <c r="A280" s="6" t="s">
        <v>23</v>
      </c>
      <c r="B280" s="193"/>
      <c r="C280" s="193" t="s">
        <v>534</v>
      </c>
      <c r="D280" s="22"/>
      <c r="E280" s="145"/>
      <c r="F280" s="145">
        <f>SUM(F276:F279)</f>
        <v>0</v>
      </c>
      <c r="G280" s="9">
        <v>9.5</v>
      </c>
      <c r="H280" s="6">
        <f>F280*G280</f>
        <v>0</v>
      </c>
      <c r="I280" s="6"/>
      <c r="J280" s="6"/>
      <c r="K280" s="6"/>
      <c r="L280" s="6">
        <v>1</v>
      </c>
      <c r="M280" s="6">
        <f>SUM(M276:M279)</f>
        <v>23488</v>
      </c>
      <c r="N280" s="23">
        <v>1.03</v>
      </c>
      <c r="O280" s="24">
        <f t="shared" si="99"/>
        <v>24192.639999999999</v>
      </c>
      <c r="P280" s="6">
        <v>80</v>
      </c>
      <c r="Q280" s="24">
        <f>H280+O280+P280</f>
        <v>24272.639999999999</v>
      </c>
      <c r="R280" s="6"/>
      <c r="S280" s="9">
        <f>SUM(S275:S279)</f>
        <v>15412.940500000001</v>
      </c>
    </row>
    <row r="281" spans="1:19" s="11" customFormat="1">
      <c r="A281" s="6" t="s">
        <v>329</v>
      </c>
      <c r="B281" s="22"/>
      <c r="C281" s="22" t="s">
        <v>539</v>
      </c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>
        <v>133692.28</v>
      </c>
    </row>
    <row r="282" spans="1:19" s="11" customFormat="1">
      <c r="A282" s="15" t="s">
        <v>524</v>
      </c>
      <c r="B282" s="22"/>
      <c r="C282" s="22" t="s">
        <v>540</v>
      </c>
      <c r="D282" s="22" t="s">
        <v>541</v>
      </c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33">
        <v>97082.65</v>
      </c>
    </row>
    <row r="283" spans="1:19" s="11" customFormat="1">
      <c r="A283" s="33" t="s">
        <v>331</v>
      </c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170">
        <f>S282+S281-S280</f>
        <v>215361.9895</v>
      </c>
    </row>
    <row r="284" spans="1:19" s="11" customFormat="1"/>
    <row r="285" spans="1:19" s="11" customFormat="1"/>
    <row r="286" spans="1:19" s="11" customFormat="1"/>
    <row r="287" spans="1:19" s="11" customFormat="1"/>
    <row r="288" spans="1:19" s="11" customFormat="1"/>
    <row r="289" spans="1:19" s="11" customFormat="1"/>
    <row r="290" spans="1:19" s="11" customFormat="1"/>
    <row r="291" spans="1:19" s="11" customFormat="1" ht="24">
      <c r="A291" s="6" t="s">
        <v>1</v>
      </c>
      <c r="B291" s="14" t="s">
        <v>27</v>
      </c>
      <c r="C291" s="7" t="s">
        <v>542</v>
      </c>
      <c r="D291" s="6" t="s">
        <v>30</v>
      </c>
      <c r="E291" s="6" t="s">
        <v>31</v>
      </c>
      <c r="F291" s="6" t="s">
        <v>6</v>
      </c>
      <c r="G291" s="9" t="s">
        <v>32</v>
      </c>
      <c r="H291" s="6" t="s">
        <v>33</v>
      </c>
      <c r="I291" s="6" t="s">
        <v>2</v>
      </c>
      <c r="J291" s="6" t="s">
        <v>3</v>
      </c>
      <c r="K291" s="6" t="s">
        <v>4</v>
      </c>
      <c r="L291" s="6" t="s">
        <v>5</v>
      </c>
      <c r="M291" s="6" t="s">
        <v>6</v>
      </c>
      <c r="N291" s="23"/>
      <c r="O291" s="24" t="s">
        <v>8</v>
      </c>
      <c r="P291" s="6" t="s">
        <v>38</v>
      </c>
      <c r="Q291" s="24" t="s">
        <v>23</v>
      </c>
      <c r="R291" s="6" t="s">
        <v>39</v>
      </c>
      <c r="S291" s="9" t="s">
        <v>40</v>
      </c>
    </row>
    <row r="292" spans="1:19" s="11" customFormat="1">
      <c r="A292" s="6"/>
      <c r="B292" s="7"/>
      <c r="C292" s="7" t="s">
        <v>543</v>
      </c>
      <c r="D292" s="6"/>
      <c r="E292" s="6"/>
      <c r="F292" s="6"/>
      <c r="G292" s="9"/>
      <c r="H292" s="6"/>
      <c r="I292" s="6"/>
      <c r="J292" s="6"/>
      <c r="K292" s="6"/>
      <c r="L292" s="6"/>
      <c r="M292" s="6"/>
      <c r="N292" s="23"/>
      <c r="O292" s="24"/>
      <c r="P292" s="6"/>
      <c r="Q292" s="24"/>
      <c r="R292" s="6"/>
      <c r="S292" s="9"/>
    </row>
    <row r="293" spans="1:19" s="11" customFormat="1">
      <c r="A293" s="6" t="s">
        <v>544</v>
      </c>
      <c r="B293" s="6">
        <v>89</v>
      </c>
      <c r="C293" s="6" t="s">
        <v>545</v>
      </c>
      <c r="D293" s="6">
        <v>283</v>
      </c>
      <c r="E293" s="6">
        <v>283</v>
      </c>
      <c r="F293" s="6">
        <f>SUM(E293-D293)</f>
        <v>0</v>
      </c>
      <c r="G293" s="9">
        <v>9.5</v>
      </c>
      <c r="H293" s="6">
        <f>F293*G293</f>
        <v>0</v>
      </c>
      <c r="I293" s="6">
        <v>14355</v>
      </c>
      <c r="J293" s="6">
        <v>21129</v>
      </c>
      <c r="K293" s="6">
        <f t="shared" ref="K293:K298" si="102">J293-I293</f>
        <v>6774</v>
      </c>
      <c r="L293" s="6">
        <v>1</v>
      </c>
      <c r="M293" s="6">
        <f t="shared" ref="M293:M298" si="103">L293*K293</f>
        <v>6774</v>
      </c>
      <c r="N293" s="23">
        <v>1.03</v>
      </c>
      <c r="O293" s="24">
        <f t="shared" ref="O293:O298" si="104">N293*M293</f>
        <v>6977.22</v>
      </c>
      <c r="P293" s="6">
        <v>180</v>
      </c>
      <c r="Q293" s="24">
        <f t="shared" ref="Q293:Q298" si="105">H293+O293+P293</f>
        <v>7157.22</v>
      </c>
      <c r="R293" s="6">
        <v>1</v>
      </c>
      <c r="S293" s="9">
        <f t="shared" ref="S293:S298" si="106">Q293*R293</f>
        <v>7157.22</v>
      </c>
    </row>
    <row r="294" spans="1:19" s="11" customFormat="1">
      <c r="A294" s="6" t="s">
        <v>546</v>
      </c>
      <c r="B294" s="6">
        <v>497</v>
      </c>
      <c r="C294" s="6" t="s">
        <v>545</v>
      </c>
      <c r="D294" s="6"/>
      <c r="E294" s="6"/>
      <c r="F294" s="6"/>
      <c r="G294" s="9">
        <v>9.5</v>
      </c>
      <c r="H294" s="6"/>
      <c r="I294" s="6">
        <v>846</v>
      </c>
      <c r="J294" s="6">
        <v>1266</v>
      </c>
      <c r="K294" s="6">
        <f t="shared" si="102"/>
        <v>420</v>
      </c>
      <c r="L294" s="6">
        <v>30</v>
      </c>
      <c r="M294" s="6">
        <f t="shared" si="103"/>
        <v>12600</v>
      </c>
      <c r="N294" s="23">
        <v>1.03</v>
      </c>
      <c r="O294" s="24">
        <f t="shared" si="104"/>
        <v>12978</v>
      </c>
      <c r="P294" s="6"/>
      <c r="Q294" s="24">
        <f t="shared" si="105"/>
        <v>12978</v>
      </c>
      <c r="R294" s="6">
        <v>1</v>
      </c>
      <c r="S294" s="9">
        <f t="shared" si="106"/>
        <v>12978</v>
      </c>
    </row>
    <row r="295" spans="1:19" s="11" customFormat="1">
      <c r="A295" s="6" t="s">
        <v>547</v>
      </c>
      <c r="B295" s="6">
        <v>498</v>
      </c>
      <c r="C295" s="6" t="s">
        <v>545</v>
      </c>
      <c r="D295" s="6"/>
      <c r="E295" s="6"/>
      <c r="F295" s="6"/>
      <c r="G295" s="9"/>
      <c r="H295" s="6"/>
      <c r="I295" s="6">
        <v>6434</v>
      </c>
      <c r="J295" s="6">
        <v>9761</v>
      </c>
      <c r="K295" s="6">
        <f t="shared" si="102"/>
        <v>3327</v>
      </c>
      <c r="L295" s="6">
        <v>40</v>
      </c>
      <c r="M295" s="6">
        <f t="shared" si="103"/>
        <v>133080</v>
      </c>
      <c r="N295" s="23">
        <v>1.03</v>
      </c>
      <c r="O295" s="24">
        <f t="shared" si="104"/>
        <v>137072.4</v>
      </c>
      <c r="P295" s="6"/>
      <c r="Q295" s="24">
        <f t="shared" si="105"/>
        <v>137072.4</v>
      </c>
      <c r="R295" s="6">
        <v>1</v>
      </c>
      <c r="S295" s="9">
        <f t="shared" si="106"/>
        <v>137072.4</v>
      </c>
    </row>
    <row r="296" spans="1:19" s="11" customFormat="1">
      <c r="A296" s="6" t="s">
        <v>548</v>
      </c>
      <c r="B296" s="6">
        <v>378</v>
      </c>
      <c r="C296" s="6" t="s">
        <v>545</v>
      </c>
      <c r="D296" s="6" t="s">
        <v>549</v>
      </c>
      <c r="E296" s="6"/>
      <c r="F296" s="6"/>
      <c r="G296" s="9">
        <v>9.5</v>
      </c>
      <c r="H296" s="6"/>
      <c r="I296" s="6">
        <v>11825</v>
      </c>
      <c r="J296" s="6">
        <v>11898</v>
      </c>
      <c r="K296" s="6">
        <f t="shared" si="102"/>
        <v>73</v>
      </c>
      <c r="L296" s="6">
        <v>1</v>
      </c>
      <c r="M296" s="6">
        <f t="shared" si="103"/>
        <v>73</v>
      </c>
      <c r="N296" s="23">
        <v>1.03</v>
      </c>
      <c r="O296" s="24">
        <f t="shared" si="104"/>
        <v>75.19</v>
      </c>
      <c r="P296" s="6"/>
      <c r="Q296" s="24">
        <f t="shared" si="105"/>
        <v>75.19</v>
      </c>
      <c r="R296" s="6">
        <v>1</v>
      </c>
      <c r="S296" s="9">
        <f t="shared" si="106"/>
        <v>75.19</v>
      </c>
    </row>
    <row r="297" spans="1:19" s="11" customFormat="1">
      <c r="A297" s="6" t="s">
        <v>550</v>
      </c>
      <c r="B297" s="6">
        <v>518</v>
      </c>
      <c r="C297" s="6" t="s">
        <v>545</v>
      </c>
      <c r="D297" s="6">
        <v>0</v>
      </c>
      <c r="E297" s="6"/>
      <c r="F297" s="6">
        <f>SUM(E297-D297)</f>
        <v>0</v>
      </c>
      <c r="G297" s="9">
        <v>9.5</v>
      </c>
      <c r="H297" s="6">
        <f>F297*G297</f>
        <v>0</v>
      </c>
      <c r="I297" s="6">
        <v>7559</v>
      </c>
      <c r="J297" s="6">
        <v>8822</v>
      </c>
      <c r="K297" s="6">
        <f t="shared" si="102"/>
        <v>1263</v>
      </c>
      <c r="L297" s="6">
        <v>1</v>
      </c>
      <c r="M297" s="6">
        <f t="shared" si="103"/>
        <v>1263</v>
      </c>
      <c r="N297" s="23">
        <v>1.03</v>
      </c>
      <c r="O297" s="24">
        <f t="shared" si="104"/>
        <v>1300.8900000000001</v>
      </c>
      <c r="P297" s="6">
        <v>40</v>
      </c>
      <c r="Q297" s="24">
        <f t="shared" si="105"/>
        <v>1340.89</v>
      </c>
      <c r="R297" s="6">
        <v>1</v>
      </c>
      <c r="S297" s="9">
        <f t="shared" si="106"/>
        <v>1340.89</v>
      </c>
    </row>
    <row r="298" spans="1:19" s="11" customFormat="1">
      <c r="A298" s="6" t="s">
        <v>551</v>
      </c>
      <c r="B298" s="6">
        <v>546</v>
      </c>
      <c r="C298" s="6" t="s">
        <v>545</v>
      </c>
      <c r="D298" s="6"/>
      <c r="E298" s="6"/>
      <c r="F298" s="6"/>
      <c r="G298" s="9"/>
      <c r="H298" s="6"/>
      <c r="I298" s="6">
        <v>24991</v>
      </c>
      <c r="J298" s="6">
        <v>38340</v>
      </c>
      <c r="K298" s="6">
        <f t="shared" si="102"/>
        <v>13349</v>
      </c>
      <c r="L298" s="6">
        <v>1</v>
      </c>
      <c r="M298" s="6">
        <f t="shared" si="103"/>
        <v>13349</v>
      </c>
      <c r="N298" s="23">
        <v>1.03</v>
      </c>
      <c r="O298" s="24">
        <f t="shared" si="104"/>
        <v>13749.47</v>
      </c>
      <c r="P298" s="6">
        <v>40</v>
      </c>
      <c r="Q298" s="24">
        <f t="shared" si="105"/>
        <v>13789.47</v>
      </c>
      <c r="R298" s="6">
        <v>1</v>
      </c>
      <c r="S298" s="9">
        <f t="shared" si="106"/>
        <v>13789.47</v>
      </c>
    </row>
    <row r="299" spans="1:19" s="11" customFormat="1">
      <c r="A299" s="6"/>
      <c r="B299" s="6"/>
      <c r="C299" s="6" t="s">
        <v>23</v>
      </c>
      <c r="D299" s="6"/>
      <c r="E299" s="6"/>
      <c r="F299" s="6"/>
      <c r="G299" s="9"/>
      <c r="H299" s="6"/>
      <c r="I299" s="6"/>
      <c r="J299" s="6"/>
      <c r="K299" s="6"/>
      <c r="L299" s="6"/>
      <c r="M299" s="6"/>
      <c r="N299" s="23"/>
      <c r="O299" s="24"/>
      <c r="P299" s="6"/>
      <c r="Q299" s="24"/>
      <c r="R299" s="6"/>
      <c r="S299" s="9">
        <f>SUM(S293:S298)</f>
        <v>172413.17</v>
      </c>
    </row>
    <row r="300" spans="1:19" s="11" customFormat="1">
      <c r="A300" s="33" t="s">
        <v>524</v>
      </c>
      <c r="B300" s="33"/>
      <c r="C300" s="33" t="s">
        <v>552</v>
      </c>
      <c r="D300" s="33" t="s">
        <v>545</v>
      </c>
      <c r="E300" s="33" t="s">
        <v>553</v>
      </c>
      <c r="F300" s="33"/>
      <c r="G300" s="33"/>
      <c r="H300" s="33"/>
      <c r="I300" s="33"/>
      <c r="J300" s="33"/>
      <c r="K300" s="33"/>
      <c r="L300" s="33"/>
      <c r="M300" s="33">
        <v>97087</v>
      </c>
      <c r="N300" s="33">
        <v>1.03</v>
      </c>
      <c r="O300" s="33"/>
      <c r="P300" s="33"/>
      <c r="Q300" s="33"/>
      <c r="R300" s="33"/>
      <c r="S300" s="33">
        <v>99999.61</v>
      </c>
    </row>
    <row r="301" spans="1:19" s="11" customFormat="1">
      <c r="A301" s="33" t="s">
        <v>524</v>
      </c>
      <c r="B301" s="33"/>
      <c r="C301" s="33" t="s">
        <v>554</v>
      </c>
      <c r="D301" s="33" t="s">
        <v>555</v>
      </c>
      <c r="E301" s="33" t="s">
        <v>556</v>
      </c>
      <c r="F301" s="33"/>
      <c r="G301" s="33"/>
      <c r="H301" s="33"/>
      <c r="I301" s="33"/>
      <c r="J301" s="33"/>
      <c r="K301" s="33"/>
      <c r="L301" s="33"/>
      <c r="M301" s="33">
        <v>138446</v>
      </c>
      <c r="N301" s="33">
        <v>1.03</v>
      </c>
      <c r="O301" s="33"/>
      <c r="P301" s="33"/>
      <c r="Q301" s="33"/>
      <c r="R301" s="33"/>
      <c r="S301" s="33">
        <v>142599.38</v>
      </c>
    </row>
    <row r="302" spans="1:19" s="11" customFormat="1">
      <c r="A302" s="33" t="s">
        <v>331</v>
      </c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>
        <f>S301+S300-S299</f>
        <v>70185.820000000007</v>
      </c>
    </row>
    <row r="303" spans="1:19" s="11" customForma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</row>
    <row r="304" spans="1:19" s="11" customFormat="1"/>
    <row r="305" spans="1:19" s="11" customFormat="1" ht="24">
      <c r="A305" s="6" t="s">
        <v>1</v>
      </c>
      <c r="B305" s="14" t="s">
        <v>27</v>
      </c>
      <c r="C305" s="7" t="s">
        <v>557</v>
      </c>
      <c r="D305" s="6" t="s">
        <v>30</v>
      </c>
      <c r="E305" s="6" t="s">
        <v>31</v>
      </c>
      <c r="F305" s="6" t="s">
        <v>6</v>
      </c>
      <c r="G305" s="9" t="s">
        <v>32</v>
      </c>
      <c r="H305" s="6" t="s">
        <v>33</v>
      </c>
      <c r="I305" s="6" t="s">
        <v>2</v>
      </c>
      <c r="J305" s="6" t="s">
        <v>3</v>
      </c>
      <c r="K305" s="6" t="s">
        <v>4</v>
      </c>
      <c r="L305" s="6" t="s">
        <v>5</v>
      </c>
      <c r="M305" s="6" t="s">
        <v>6</v>
      </c>
      <c r="N305" s="23"/>
      <c r="O305" s="24" t="s">
        <v>8</v>
      </c>
      <c r="P305" s="6" t="s">
        <v>38</v>
      </c>
      <c r="Q305" s="24" t="s">
        <v>23</v>
      </c>
      <c r="R305" s="6" t="s">
        <v>39</v>
      </c>
      <c r="S305" s="9" t="s">
        <v>40</v>
      </c>
    </row>
    <row r="306" spans="1:19" s="11" customFormat="1">
      <c r="A306" s="6"/>
      <c r="B306" s="6"/>
      <c r="C306" s="6" t="s">
        <v>558</v>
      </c>
      <c r="D306" s="6"/>
      <c r="E306" s="6"/>
      <c r="F306" s="6"/>
      <c r="G306" s="9"/>
      <c r="H306" s="6"/>
      <c r="I306" s="6"/>
      <c r="J306" s="6"/>
      <c r="K306" s="6"/>
      <c r="L306" s="6"/>
      <c r="M306" s="6"/>
      <c r="N306" s="23"/>
      <c r="O306" s="24"/>
      <c r="P306" s="6"/>
      <c r="Q306" s="24"/>
      <c r="R306" s="6"/>
      <c r="S306" s="9"/>
    </row>
    <row r="307" spans="1:19" s="11" customFormat="1">
      <c r="A307" s="6" t="s">
        <v>559</v>
      </c>
      <c r="B307" s="6">
        <v>30</v>
      </c>
      <c r="C307" s="6" t="s">
        <v>560</v>
      </c>
      <c r="D307" s="6">
        <v>48</v>
      </c>
      <c r="E307" s="6">
        <v>48</v>
      </c>
      <c r="F307" s="6">
        <f>SUM(E307-D307)</f>
        <v>0</v>
      </c>
      <c r="G307" s="9">
        <v>9.5</v>
      </c>
      <c r="H307" s="6">
        <f>F307*G307</f>
        <v>0</v>
      </c>
      <c r="I307" s="6">
        <v>19776</v>
      </c>
      <c r="J307" s="6">
        <v>20750</v>
      </c>
      <c r="K307" s="6">
        <f t="shared" ref="K307:K313" si="107">J307-I307</f>
        <v>974</v>
      </c>
      <c r="L307" s="6">
        <v>1</v>
      </c>
      <c r="M307" s="6">
        <f t="shared" ref="M307:M313" si="108">L307*K307</f>
        <v>974</v>
      </c>
      <c r="N307" s="23">
        <v>1.03</v>
      </c>
      <c r="O307" s="24">
        <f t="shared" ref="O307:O313" si="109">N307*M307</f>
        <v>1003.22</v>
      </c>
      <c r="P307" s="6">
        <v>40</v>
      </c>
      <c r="Q307" s="24">
        <f t="shared" ref="Q307:Q313" si="110">H307+O307+P307</f>
        <v>1043.22</v>
      </c>
      <c r="R307" s="6">
        <v>1</v>
      </c>
      <c r="S307" s="9">
        <f t="shared" ref="S307:S313" si="111">Q307*R307</f>
        <v>1043.22</v>
      </c>
    </row>
    <row r="308" spans="1:19" s="11" customFormat="1">
      <c r="A308" s="6" t="s">
        <v>561</v>
      </c>
      <c r="B308" s="6">
        <v>33</v>
      </c>
      <c r="C308" s="6" t="s">
        <v>560</v>
      </c>
      <c r="D308" s="6"/>
      <c r="E308" s="6"/>
      <c r="F308" s="6"/>
      <c r="G308" s="9"/>
      <c r="H308" s="6"/>
      <c r="I308" s="6">
        <v>18462</v>
      </c>
      <c r="J308" s="6">
        <v>19406</v>
      </c>
      <c r="K308" s="6">
        <f t="shared" si="107"/>
        <v>944</v>
      </c>
      <c r="L308" s="6">
        <v>1</v>
      </c>
      <c r="M308" s="6">
        <f t="shared" si="108"/>
        <v>944</v>
      </c>
      <c r="N308" s="23">
        <v>1.03</v>
      </c>
      <c r="O308" s="24">
        <f t="shared" si="109"/>
        <v>972.32</v>
      </c>
      <c r="P308" s="6">
        <v>40</v>
      </c>
      <c r="Q308" s="24">
        <f t="shared" si="110"/>
        <v>1012.32</v>
      </c>
      <c r="R308" s="6">
        <v>1</v>
      </c>
      <c r="S308" s="9">
        <f t="shared" si="111"/>
        <v>1012.32</v>
      </c>
    </row>
    <row r="309" spans="1:19" s="11" customFormat="1">
      <c r="A309" s="6" t="s">
        <v>562</v>
      </c>
      <c r="B309" s="6">
        <v>364</v>
      </c>
      <c r="C309" s="6" t="s">
        <v>560</v>
      </c>
      <c r="D309" s="6" t="s">
        <v>563</v>
      </c>
      <c r="E309" s="6"/>
      <c r="F309" s="6"/>
      <c r="G309" s="9"/>
      <c r="H309" s="6"/>
      <c r="I309" s="6">
        <v>197</v>
      </c>
      <c r="J309" s="6">
        <v>197</v>
      </c>
      <c r="K309" s="6">
        <f t="shared" si="107"/>
        <v>0</v>
      </c>
      <c r="L309" s="6">
        <v>1</v>
      </c>
      <c r="M309" s="6">
        <f t="shared" si="108"/>
        <v>0</v>
      </c>
      <c r="N309" s="23">
        <v>1.03</v>
      </c>
      <c r="O309" s="24">
        <f t="shared" si="109"/>
        <v>0</v>
      </c>
      <c r="P309" s="6"/>
      <c r="Q309" s="24">
        <f t="shared" si="110"/>
        <v>0</v>
      </c>
      <c r="R309" s="6">
        <v>1</v>
      </c>
      <c r="S309" s="9">
        <f t="shared" si="111"/>
        <v>0</v>
      </c>
    </row>
    <row r="310" spans="1:19" s="11" customFormat="1">
      <c r="A310" s="6" t="s">
        <v>564</v>
      </c>
      <c r="B310" s="6">
        <v>18</v>
      </c>
      <c r="C310" s="6" t="s">
        <v>560</v>
      </c>
      <c r="D310" s="6"/>
      <c r="E310" s="6"/>
      <c r="F310" s="6"/>
      <c r="G310" s="9"/>
      <c r="H310" s="6"/>
      <c r="I310" s="6">
        <v>65777</v>
      </c>
      <c r="J310" s="6">
        <v>66811</v>
      </c>
      <c r="K310" s="6">
        <f t="shared" si="107"/>
        <v>1034</v>
      </c>
      <c r="L310" s="6">
        <v>1</v>
      </c>
      <c r="M310" s="6">
        <f t="shared" si="108"/>
        <v>1034</v>
      </c>
      <c r="N310" s="23">
        <v>1.03</v>
      </c>
      <c r="O310" s="24">
        <f t="shared" si="109"/>
        <v>1065.02</v>
      </c>
      <c r="P310" s="6">
        <v>80</v>
      </c>
      <c r="Q310" s="24">
        <f t="shared" si="110"/>
        <v>1145.02</v>
      </c>
      <c r="R310" s="6">
        <v>1</v>
      </c>
      <c r="S310" s="9">
        <f t="shared" si="111"/>
        <v>1145.02</v>
      </c>
    </row>
    <row r="311" spans="1:19" s="11" customFormat="1">
      <c r="A311" s="6" t="s">
        <v>565</v>
      </c>
      <c r="B311" s="6">
        <v>375</v>
      </c>
      <c r="C311" s="6" t="s">
        <v>560</v>
      </c>
      <c r="D311" s="6" t="s">
        <v>566</v>
      </c>
      <c r="E311" s="6"/>
      <c r="F311" s="6"/>
      <c r="G311" s="9"/>
      <c r="H311" s="6"/>
      <c r="I311" s="6">
        <v>607</v>
      </c>
      <c r="J311" s="6">
        <v>607</v>
      </c>
      <c r="K311" s="6">
        <f t="shared" si="107"/>
        <v>0</v>
      </c>
      <c r="L311" s="6">
        <v>1</v>
      </c>
      <c r="M311" s="6">
        <f t="shared" si="108"/>
        <v>0</v>
      </c>
      <c r="N311" s="23">
        <v>1.03</v>
      </c>
      <c r="O311" s="24">
        <f t="shared" si="109"/>
        <v>0</v>
      </c>
      <c r="P311" s="6"/>
      <c r="Q311" s="24">
        <f t="shared" si="110"/>
        <v>0</v>
      </c>
      <c r="R311" s="6">
        <v>1</v>
      </c>
      <c r="S311" s="9">
        <f t="shared" si="111"/>
        <v>0</v>
      </c>
    </row>
    <row r="312" spans="1:19" s="11" customFormat="1">
      <c r="A312" s="6" t="s">
        <v>567</v>
      </c>
      <c r="B312" s="6">
        <v>17</v>
      </c>
      <c r="C312" s="6" t="s">
        <v>560</v>
      </c>
      <c r="D312" s="6">
        <v>29</v>
      </c>
      <c r="E312" s="6">
        <v>29</v>
      </c>
      <c r="F312" s="6">
        <f>SUM(E312-D312)</f>
        <v>0</v>
      </c>
      <c r="G312" s="9">
        <v>9.5</v>
      </c>
      <c r="H312" s="6">
        <f t="shared" ref="H312:H313" si="112">F312*G312</f>
        <v>0</v>
      </c>
      <c r="I312" s="6">
        <v>36460</v>
      </c>
      <c r="J312" s="6">
        <v>39621</v>
      </c>
      <c r="K312" s="6">
        <f t="shared" si="107"/>
        <v>3161</v>
      </c>
      <c r="L312" s="6">
        <v>1</v>
      </c>
      <c r="M312" s="6">
        <f t="shared" si="108"/>
        <v>3161</v>
      </c>
      <c r="N312" s="23">
        <v>1.03</v>
      </c>
      <c r="O312" s="24">
        <f t="shared" si="109"/>
        <v>3255.83</v>
      </c>
      <c r="P312" s="6">
        <v>40</v>
      </c>
      <c r="Q312" s="24">
        <f t="shared" si="110"/>
        <v>3295.83</v>
      </c>
      <c r="R312" s="6">
        <v>1</v>
      </c>
      <c r="S312" s="9">
        <f t="shared" si="111"/>
        <v>3295.83</v>
      </c>
    </row>
    <row r="313" spans="1:19" s="11" customFormat="1">
      <c r="A313" s="6" t="s">
        <v>568</v>
      </c>
      <c r="B313" s="6">
        <v>20</v>
      </c>
      <c r="C313" s="6" t="s">
        <v>560</v>
      </c>
      <c r="D313" s="6">
        <v>226</v>
      </c>
      <c r="E313" s="6">
        <v>226</v>
      </c>
      <c r="F313" s="6">
        <f>SUM(E313-D313)</f>
        <v>0</v>
      </c>
      <c r="G313" s="9">
        <v>9.5</v>
      </c>
      <c r="H313" s="6">
        <f t="shared" si="112"/>
        <v>0</v>
      </c>
      <c r="I313" s="6">
        <v>56442</v>
      </c>
      <c r="J313" s="6">
        <v>62913</v>
      </c>
      <c r="K313" s="6">
        <f t="shared" si="107"/>
        <v>6471</v>
      </c>
      <c r="L313" s="6">
        <v>1</v>
      </c>
      <c r="M313" s="6">
        <f t="shared" si="108"/>
        <v>6471</v>
      </c>
      <c r="N313" s="23">
        <v>1.03</v>
      </c>
      <c r="O313" s="24">
        <f t="shared" si="109"/>
        <v>6665.13</v>
      </c>
      <c r="P313" s="6">
        <v>80</v>
      </c>
      <c r="Q313" s="24">
        <f t="shared" si="110"/>
        <v>6745.13</v>
      </c>
      <c r="R313" s="6">
        <v>1</v>
      </c>
      <c r="S313" s="9">
        <f t="shared" si="111"/>
        <v>6745.13</v>
      </c>
    </row>
    <row r="314" spans="1:19" s="11" customFormat="1">
      <c r="A314" s="6" t="s">
        <v>23</v>
      </c>
      <c r="B314" s="6"/>
      <c r="C314" s="6" t="s">
        <v>560</v>
      </c>
      <c r="D314" s="6"/>
      <c r="E314" s="6"/>
      <c r="F314" s="6"/>
      <c r="G314" s="9"/>
      <c r="H314" s="6"/>
      <c r="I314" s="6"/>
      <c r="J314" s="6"/>
      <c r="K314" s="6"/>
      <c r="L314" s="6"/>
      <c r="M314" s="6"/>
      <c r="N314" s="23"/>
      <c r="O314" s="24"/>
      <c r="P314" s="6"/>
      <c r="Q314" s="24"/>
      <c r="R314" s="6"/>
      <c r="S314" s="9">
        <f>SUM(S307:S313)</f>
        <v>13241.52</v>
      </c>
    </row>
    <row r="315" spans="1:19" s="11" customForma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</row>
    <row r="316" spans="1:19" s="11" customFormat="1"/>
    <row r="317" spans="1:19" s="11" customFormat="1"/>
    <row r="318" spans="1:19" s="11" customFormat="1" ht="24">
      <c r="A318" s="93" t="s">
        <v>1</v>
      </c>
      <c r="B318" s="14" t="s">
        <v>27</v>
      </c>
      <c r="C318" s="190" t="s">
        <v>569</v>
      </c>
      <c r="D318" s="93" t="s">
        <v>30</v>
      </c>
      <c r="E318" s="93" t="s">
        <v>31</v>
      </c>
      <c r="F318" s="93" t="s">
        <v>6</v>
      </c>
      <c r="G318" s="94" t="s">
        <v>32</v>
      </c>
      <c r="H318" s="93" t="s">
        <v>33</v>
      </c>
      <c r="I318" s="93" t="s">
        <v>2</v>
      </c>
      <c r="J318" s="93" t="s">
        <v>3</v>
      </c>
      <c r="K318" s="93" t="s">
        <v>4</v>
      </c>
      <c r="L318" s="93" t="s">
        <v>5</v>
      </c>
      <c r="M318" s="93" t="s">
        <v>6</v>
      </c>
      <c r="N318" s="100"/>
      <c r="O318" s="101" t="s">
        <v>8</v>
      </c>
      <c r="P318" s="93" t="s">
        <v>38</v>
      </c>
      <c r="Q318" s="101" t="s">
        <v>23</v>
      </c>
      <c r="R318" s="93" t="s">
        <v>39</v>
      </c>
      <c r="S318" s="94" t="s">
        <v>40</v>
      </c>
    </row>
    <row r="319" spans="1:19" s="11" customFormat="1">
      <c r="A319" s="33"/>
      <c r="B319" s="33"/>
      <c r="C319" s="33" t="s">
        <v>570</v>
      </c>
      <c r="D319" s="93"/>
      <c r="E319" s="93"/>
      <c r="F319" s="93"/>
      <c r="G319" s="94"/>
      <c r="H319" s="93"/>
      <c r="I319" s="93"/>
      <c r="J319" s="93"/>
      <c r="K319" s="93"/>
      <c r="L319" s="93"/>
      <c r="M319" s="93"/>
      <c r="N319" s="100"/>
      <c r="O319" s="101"/>
      <c r="P319" s="93"/>
      <c r="Q319" s="101"/>
      <c r="R319" s="93"/>
      <c r="S319" s="94"/>
    </row>
    <row r="320" spans="1:19" s="11" customFormat="1">
      <c r="A320" s="6" t="s">
        <v>571</v>
      </c>
      <c r="B320" s="6">
        <v>597</v>
      </c>
      <c r="C320" s="6" t="s">
        <v>572</v>
      </c>
      <c r="D320" s="6"/>
      <c r="E320" s="6"/>
      <c r="F320" s="6"/>
      <c r="G320" s="9"/>
      <c r="H320" s="6"/>
      <c r="I320" s="6">
        <v>277</v>
      </c>
      <c r="J320" s="6">
        <v>586</v>
      </c>
      <c r="K320" s="6">
        <f>J320-I320</f>
        <v>309</v>
      </c>
      <c r="L320" s="6">
        <v>1</v>
      </c>
      <c r="M320" s="6">
        <f>L320*K320</f>
        <v>309</v>
      </c>
      <c r="N320" s="23">
        <v>1.03</v>
      </c>
      <c r="O320" s="24">
        <f>N320*M320</f>
        <v>318.27</v>
      </c>
      <c r="P320" s="6">
        <v>40</v>
      </c>
      <c r="Q320" s="24">
        <f>H320+O320+P320</f>
        <v>358.27</v>
      </c>
      <c r="R320" s="6">
        <v>1</v>
      </c>
      <c r="S320" s="9">
        <f>Q320*R320</f>
        <v>358.27</v>
      </c>
    </row>
    <row r="321" spans="1:19" s="11" customFormat="1">
      <c r="A321" s="6" t="s">
        <v>573</v>
      </c>
      <c r="B321" s="6">
        <v>592</v>
      </c>
      <c r="C321" s="6" t="s">
        <v>572</v>
      </c>
      <c r="D321" s="6"/>
      <c r="E321" s="6"/>
      <c r="F321" s="6"/>
      <c r="G321" s="9"/>
      <c r="H321" s="6"/>
      <c r="I321" s="6">
        <v>0</v>
      </c>
      <c r="J321" s="6">
        <v>56</v>
      </c>
      <c r="K321" s="6">
        <f>J321-I321</f>
        <v>56</v>
      </c>
      <c r="L321" s="6">
        <v>1</v>
      </c>
      <c r="M321" s="6">
        <f>L321*K321</f>
        <v>56</v>
      </c>
      <c r="N321" s="23">
        <v>1.03</v>
      </c>
      <c r="O321" s="24">
        <f>N321*M321</f>
        <v>57.68</v>
      </c>
      <c r="P321" s="6">
        <v>0</v>
      </c>
      <c r="Q321" s="24">
        <f>H321+O321+P321</f>
        <v>57.68</v>
      </c>
      <c r="R321" s="6">
        <v>1</v>
      </c>
      <c r="S321" s="9">
        <f>Q321*R321</f>
        <v>57.68</v>
      </c>
    </row>
    <row r="322" spans="1:19" s="11" customFormat="1">
      <c r="A322" s="6" t="s">
        <v>23</v>
      </c>
      <c r="B322" s="6"/>
      <c r="C322" s="6"/>
      <c r="D322" s="6"/>
      <c r="E322" s="6"/>
      <c r="F322" s="6"/>
      <c r="G322" s="9"/>
      <c r="H322" s="6"/>
      <c r="I322" s="6"/>
      <c r="J322" s="6"/>
      <c r="K322" s="6"/>
      <c r="L322" s="6"/>
      <c r="M322" s="6"/>
      <c r="N322" s="23"/>
      <c r="O322" s="24"/>
      <c r="P322" s="6"/>
      <c r="Q322" s="24"/>
      <c r="R322" s="6"/>
      <c r="S322" s="9">
        <f>SUM(S320:S321)</f>
        <v>415.95</v>
      </c>
    </row>
    <row r="323" spans="1:19" s="11" customFormat="1">
      <c r="A323" s="33"/>
      <c r="B323" s="6"/>
      <c r="C323" s="6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</row>
    <row r="324" spans="1:19" s="11" customFormat="1"/>
    <row r="325" spans="1:19" s="11" customFormat="1"/>
    <row r="326" spans="1:19" s="11" customFormat="1" ht="24">
      <c r="A326" s="93" t="s">
        <v>1</v>
      </c>
      <c r="B326" s="14" t="s">
        <v>27</v>
      </c>
      <c r="C326" s="190" t="s">
        <v>574</v>
      </c>
      <c r="D326" s="93" t="s">
        <v>30</v>
      </c>
      <c r="E326" s="93" t="s">
        <v>31</v>
      </c>
      <c r="F326" s="93" t="s">
        <v>6</v>
      </c>
      <c r="G326" s="94" t="s">
        <v>32</v>
      </c>
      <c r="H326" s="93" t="s">
        <v>33</v>
      </c>
      <c r="I326" s="93" t="s">
        <v>2</v>
      </c>
      <c r="J326" s="93" t="s">
        <v>3</v>
      </c>
      <c r="K326" s="93" t="s">
        <v>4</v>
      </c>
      <c r="L326" s="93" t="s">
        <v>5</v>
      </c>
      <c r="M326" s="93" t="s">
        <v>6</v>
      </c>
      <c r="N326" s="100"/>
      <c r="O326" s="101" t="s">
        <v>8</v>
      </c>
      <c r="P326" s="93" t="s">
        <v>38</v>
      </c>
      <c r="Q326" s="101" t="s">
        <v>23</v>
      </c>
      <c r="R326" s="93" t="s">
        <v>39</v>
      </c>
      <c r="S326" s="94" t="s">
        <v>40</v>
      </c>
    </row>
    <row r="327" spans="1:19" s="11" customFormat="1" ht="18.95" customHeight="1">
      <c r="A327" s="93"/>
      <c r="B327" s="190"/>
      <c r="C327" s="190" t="s">
        <v>575</v>
      </c>
      <c r="D327" s="93"/>
      <c r="E327" s="93"/>
      <c r="F327" s="93"/>
      <c r="G327" s="94"/>
      <c r="H327" s="93"/>
      <c r="I327" s="93"/>
      <c r="J327" s="93"/>
      <c r="K327" s="93"/>
      <c r="L327" s="93"/>
      <c r="M327" s="93"/>
      <c r="N327" s="100"/>
      <c r="O327" s="101"/>
      <c r="P327" s="93"/>
      <c r="Q327" s="101"/>
      <c r="R327" s="93"/>
      <c r="S327" s="94"/>
    </row>
    <row r="328" spans="1:19" s="11" customFormat="1" ht="33" customHeight="1">
      <c r="A328" s="14" t="s">
        <v>576</v>
      </c>
      <c r="B328" s="15">
        <v>205</v>
      </c>
      <c r="C328" s="15" t="s">
        <v>577</v>
      </c>
      <c r="D328" s="15"/>
      <c r="E328" s="15"/>
      <c r="F328" s="15">
        <f>SUM(E328-D328)</f>
        <v>0</v>
      </c>
      <c r="G328" s="35">
        <v>9.5</v>
      </c>
      <c r="H328" s="15">
        <f>F328*G328</f>
        <v>0</v>
      </c>
      <c r="I328" s="15">
        <v>97441</v>
      </c>
      <c r="J328" s="15">
        <v>107569</v>
      </c>
      <c r="K328" s="15">
        <f>J328-I328</f>
        <v>10128</v>
      </c>
      <c r="L328" s="15">
        <v>1</v>
      </c>
      <c r="M328" s="15">
        <f>L328*K328</f>
        <v>10128</v>
      </c>
      <c r="N328" s="15">
        <v>1.03</v>
      </c>
      <c r="O328" s="40">
        <f>N328*M328</f>
        <v>10431.84</v>
      </c>
      <c r="P328" s="15">
        <v>0</v>
      </c>
      <c r="Q328" s="40">
        <f>H328+O328+P328</f>
        <v>10431.84</v>
      </c>
      <c r="R328" s="15">
        <v>1</v>
      </c>
      <c r="S328" s="35">
        <f>Q328*R328</f>
        <v>10431.84</v>
      </c>
    </row>
    <row r="329" spans="1:19" s="11" customFormat="1">
      <c r="A329" s="15" t="s">
        <v>23</v>
      </c>
      <c r="B329" s="15"/>
      <c r="C329" s="15"/>
      <c r="D329" s="15"/>
      <c r="E329" s="15"/>
      <c r="F329" s="15"/>
      <c r="G329" s="35"/>
      <c r="H329" s="15"/>
      <c r="I329" s="15"/>
      <c r="J329" s="15"/>
      <c r="K329" s="15"/>
      <c r="L329" s="15"/>
      <c r="M329" s="15"/>
      <c r="N329" s="15"/>
      <c r="O329" s="40"/>
      <c r="P329" s="15"/>
      <c r="Q329" s="40"/>
      <c r="R329" s="15"/>
      <c r="S329" s="35">
        <f>SUM(S328:S328)</f>
        <v>10431.84</v>
      </c>
    </row>
    <row r="330" spans="1:19" s="11" customFormat="1">
      <c r="A330" s="33" t="s">
        <v>329</v>
      </c>
      <c r="B330" s="15"/>
      <c r="C330" s="15"/>
      <c r="D330" s="15" t="s">
        <v>330</v>
      </c>
      <c r="E330" s="15"/>
      <c r="F330" s="15"/>
      <c r="G330" s="35"/>
      <c r="H330" s="15"/>
      <c r="I330" s="15"/>
      <c r="J330" s="15"/>
      <c r="K330" s="15"/>
      <c r="L330" s="15"/>
      <c r="M330" s="31"/>
      <c r="N330" s="15"/>
      <c r="O330" s="31"/>
      <c r="P330" s="15"/>
      <c r="Q330" s="15"/>
      <c r="R330" s="15"/>
      <c r="S330" s="35">
        <v>60276.63</v>
      </c>
    </row>
    <row r="331" spans="1:19" s="11" customFormat="1">
      <c r="A331" s="33" t="s">
        <v>331</v>
      </c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>
        <f>S330-S329</f>
        <v>49844.79</v>
      </c>
    </row>
    <row r="332" spans="1:19" s="11" customFormat="1"/>
    <row r="333" spans="1:19" s="11" customFormat="1"/>
    <row r="334" spans="1:19" s="11" customFormat="1" ht="24">
      <c r="A334" s="6" t="s">
        <v>1</v>
      </c>
      <c r="B334" s="14" t="s">
        <v>27</v>
      </c>
      <c r="C334" s="190" t="s">
        <v>578</v>
      </c>
      <c r="D334" s="6">
        <v>5016</v>
      </c>
      <c r="E334" s="6" t="s">
        <v>579</v>
      </c>
      <c r="F334" s="6"/>
      <c r="G334" s="9"/>
      <c r="H334" s="6"/>
      <c r="I334" s="6"/>
      <c r="J334" s="6"/>
      <c r="K334" s="6"/>
      <c r="L334" s="6"/>
      <c r="M334" s="6"/>
      <c r="N334" s="23"/>
      <c r="O334" s="24"/>
      <c r="P334" s="6"/>
      <c r="Q334" s="24"/>
      <c r="R334" s="6"/>
      <c r="S334" s="9"/>
    </row>
    <row r="335" spans="1:19" s="11" customFormat="1">
      <c r="A335" s="6" t="s">
        <v>580</v>
      </c>
      <c r="B335" s="6">
        <v>14</v>
      </c>
      <c r="C335" s="6" t="s">
        <v>579</v>
      </c>
      <c r="D335" s="6">
        <v>141</v>
      </c>
      <c r="E335" s="6">
        <v>141</v>
      </c>
      <c r="F335" s="6"/>
      <c r="G335" s="9">
        <v>9.5</v>
      </c>
      <c r="H335" s="6">
        <f>F335*G335</f>
        <v>0</v>
      </c>
      <c r="I335" s="6">
        <v>39839</v>
      </c>
      <c r="J335" s="6">
        <v>42105</v>
      </c>
      <c r="K335" s="6">
        <f t="shared" ref="K335:K347" si="113">J335-I335</f>
        <v>2266</v>
      </c>
      <c r="L335" s="6">
        <v>1</v>
      </c>
      <c r="M335" s="6">
        <f t="shared" ref="M335:M347" si="114">L335*K335</f>
        <v>2266</v>
      </c>
      <c r="N335" s="23">
        <v>1.03</v>
      </c>
      <c r="O335" s="24">
        <f t="shared" ref="O335:O347" si="115">N335*M335</f>
        <v>2333.98</v>
      </c>
      <c r="P335" s="6">
        <v>60</v>
      </c>
      <c r="Q335" s="24">
        <f t="shared" ref="Q335:Q347" si="116">H335+O335+P335</f>
        <v>2393.98</v>
      </c>
      <c r="R335" s="6">
        <v>1</v>
      </c>
      <c r="S335" s="9">
        <f t="shared" ref="S335:S347" si="117">Q335*R335</f>
        <v>2393.98</v>
      </c>
    </row>
    <row r="336" spans="1:19" s="11" customFormat="1">
      <c r="A336" s="6" t="s">
        <v>581</v>
      </c>
      <c r="B336" s="6">
        <v>25</v>
      </c>
      <c r="C336" s="6" t="s">
        <v>579</v>
      </c>
      <c r="D336" s="6"/>
      <c r="E336" s="6"/>
      <c r="F336" s="6"/>
      <c r="G336" s="9"/>
      <c r="H336" s="6"/>
      <c r="I336" s="6">
        <v>9018</v>
      </c>
      <c r="J336" s="6">
        <v>9094</v>
      </c>
      <c r="K336" s="6">
        <f t="shared" si="113"/>
        <v>76</v>
      </c>
      <c r="L336" s="6">
        <v>1</v>
      </c>
      <c r="M336" s="6">
        <f t="shared" si="114"/>
        <v>76</v>
      </c>
      <c r="N336" s="23">
        <v>1.03</v>
      </c>
      <c r="O336" s="24">
        <f t="shared" si="115"/>
        <v>78.28</v>
      </c>
      <c r="P336" s="6">
        <v>40</v>
      </c>
      <c r="Q336" s="24">
        <f t="shared" si="116"/>
        <v>118.28</v>
      </c>
      <c r="R336" s="6">
        <v>1</v>
      </c>
      <c r="S336" s="9">
        <f t="shared" si="117"/>
        <v>118.28</v>
      </c>
    </row>
    <row r="337" spans="1:19" s="11" customFormat="1">
      <c r="A337" s="6" t="s">
        <v>582</v>
      </c>
      <c r="B337" s="6">
        <v>15</v>
      </c>
      <c r="C337" s="6" t="s">
        <v>579</v>
      </c>
      <c r="D337" s="6"/>
      <c r="E337" s="6"/>
      <c r="F337" s="6"/>
      <c r="G337" s="9"/>
      <c r="H337" s="6"/>
      <c r="I337" s="6">
        <v>2159</v>
      </c>
      <c r="J337" s="6">
        <v>3586</v>
      </c>
      <c r="K337" s="6">
        <f t="shared" si="113"/>
        <v>1427</v>
      </c>
      <c r="L337" s="6">
        <v>1</v>
      </c>
      <c r="M337" s="6">
        <f t="shared" si="114"/>
        <v>1427</v>
      </c>
      <c r="N337" s="23">
        <v>1.03</v>
      </c>
      <c r="O337" s="24">
        <f t="shared" si="115"/>
        <v>1469.81</v>
      </c>
      <c r="P337" s="6">
        <v>40</v>
      </c>
      <c r="Q337" s="24">
        <f t="shared" si="116"/>
        <v>1509.81</v>
      </c>
      <c r="R337" s="6">
        <v>1</v>
      </c>
      <c r="S337" s="9">
        <f t="shared" si="117"/>
        <v>1509.81</v>
      </c>
    </row>
    <row r="338" spans="1:19" s="11" customFormat="1">
      <c r="A338" s="6" t="s">
        <v>583</v>
      </c>
      <c r="B338" s="6">
        <v>352</v>
      </c>
      <c r="C338" s="6" t="s">
        <v>579</v>
      </c>
      <c r="D338" s="6" t="s">
        <v>584</v>
      </c>
      <c r="E338" s="6"/>
      <c r="F338" s="6"/>
      <c r="G338" s="9"/>
      <c r="H338" s="6"/>
      <c r="I338" s="6">
        <v>3</v>
      </c>
      <c r="J338" s="6">
        <v>3</v>
      </c>
      <c r="K338" s="6">
        <f t="shared" si="113"/>
        <v>0</v>
      </c>
      <c r="L338" s="6">
        <v>1</v>
      </c>
      <c r="M338" s="6">
        <f t="shared" si="114"/>
        <v>0</v>
      </c>
      <c r="N338" s="23">
        <v>1.03</v>
      </c>
      <c r="O338" s="24">
        <f t="shared" si="115"/>
        <v>0</v>
      </c>
      <c r="P338" s="6"/>
      <c r="Q338" s="24">
        <f t="shared" si="116"/>
        <v>0</v>
      </c>
      <c r="R338" s="6">
        <v>1</v>
      </c>
      <c r="S338" s="9">
        <f t="shared" si="117"/>
        <v>0</v>
      </c>
    </row>
    <row r="339" spans="1:19" s="11" customFormat="1">
      <c r="A339" s="6" t="s">
        <v>585</v>
      </c>
      <c r="B339" s="6">
        <v>21</v>
      </c>
      <c r="C339" s="6" t="s">
        <v>579</v>
      </c>
      <c r="D339" s="6"/>
      <c r="E339" s="6"/>
      <c r="F339" s="6"/>
      <c r="G339" s="9"/>
      <c r="H339" s="6"/>
      <c r="I339" s="12">
        <v>10609</v>
      </c>
      <c r="J339" s="6">
        <v>11460</v>
      </c>
      <c r="K339" s="6">
        <f t="shared" si="113"/>
        <v>851</v>
      </c>
      <c r="L339" s="6">
        <v>1</v>
      </c>
      <c r="M339" s="6">
        <f t="shared" si="114"/>
        <v>851</v>
      </c>
      <c r="N339" s="23">
        <v>1.03</v>
      </c>
      <c r="O339" s="24">
        <f t="shared" si="115"/>
        <v>876.53</v>
      </c>
      <c r="P339" s="6">
        <v>30</v>
      </c>
      <c r="Q339" s="24">
        <f t="shared" si="116"/>
        <v>906.53</v>
      </c>
      <c r="R339" s="6">
        <v>1</v>
      </c>
      <c r="S339" s="9">
        <f t="shared" si="117"/>
        <v>906.53</v>
      </c>
    </row>
    <row r="340" spans="1:19" s="11" customFormat="1">
      <c r="A340" s="6" t="s">
        <v>586</v>
      </c>
      <c r="B340" s="6">
        <v>22</v>
      </c>
      <c r="C340" s="6" t="s">
        <v>579</v>
      </c>
      <c r="D340" s="6">
        <v>99</v>
      </c>
      <c r="E340" s="6"/>
      <c r="F340" s="6"/>
      <c r="G340" s="9">
        <v>9.5</v>
      </c>
      <c r="H340" s="6">
        <f>F340*G340</f>
        <v>0</v>
      </c>
      <c r="I340" s="6">
        <v>10278</v>
      </c>
      <c r="J340" s="6">
        <v>10867</v>
      </c>
      <c r="K340" s="6">
        <f t="shared" si="113"/>
        <v>589</v>
      </c>
      <c r="L340" s="6">
        <v>1</v>
      </c>
      <c r="M340" s="6">
        <f t="shared" si="114"/>
        <v>589</v>
      </c>
      <c r="N340" s="23">
        <v>1.03</v>
      </c>
      <c r="O340" s="24">
        <f t="shared" si="115"/>
        <v>606.66999999999996</v>
      </c>
      <c r="P340" s="6"/>
      <c r="Q340" s="24">
        <f t="shared" si="116"/>
        <v>606.66999999999996</v>
      </c>
      <c r="R340" s="6">
        <v>1</v>
      </c>
      <c r="S340" s="9">
        <f t="shared" si="117"/>
        <v>606.66999999999996</v>
      </c>
    </row>
    <row r="341" spans="1:19" s="11" customFormat="1">
      <c r="A341" s="6" t="s">
        <v>587</v>
      </c>
      <c r="B341" s="6">
        <v>625</v>
      </c>
      <c r="C341" s="6" t="s">
        <v>579</v>
      </c>
      <c r="D341" s="6" t="s">
        <v>588</v>
      </c>
      <c r="E341" s="6"/>
      <c r="F341" s="6"/>
      <c r="G341" s="9"/>
      <c r="H341" s="6"/>
      <c r="I341" s="6">
        <v>0</v>
      </c>
      <c r="J341" s="6">
        <v>792</v>
      </c>
      <c r="K341" s="6">
        <f t="shared" si="113"/>
        <v>792</v>
      </c>
      <c r="L341" s="6">
        <v>1</v>
      </c>
      <c r="M341" s="6">
        <f t="shared" si="114"/>
        <v>792</v>
      </c>
      <c r="N341" s="23">
        <v>1.03</v>
      </c>
      <c r="O341" s="24">
        <f t="shared" si="115"/>
        <v>815.76</v>
      </c>
      <c r="P341" s="6"/>
      <c r="Q341" s="24">
        <f t="shared" si="116"/>
        <v>815.76</v>
      </c>
      <c r="R341" s="6">
        <v>0.5</v>
      </c>
      <c r="S341" s="9">
        <f t="shared" si="117"/>
        <v>407.88</v>
      </c>
    </row>
    <row r="342" spans="1:19" s="11" customFormat="1">
      <c r="A342" s="6" t="s">
        <v>589</v>
      </c>
      <c r="B342" s="6">
        <v>484</v>
      </c>
      <c r="C342" s="6" t="s">
        <v>579</v>
      </c>
      <c r="D342" s="6"/>
      <c r="E342" s="6"/>
      <c r="F342" s="6"/>
      <c r="G342" s="9"/>
      <c r="H342" s="6"/>
      <c r="I342" s="6">
        <v>19658</v>
      </c>
      <c r="J342" s="6">
        <v>20916</v>
      </c>
      <c r="K342" s="6">
        <f t="shared" si="113"/>
        <v>1258</v>
      </c>
      <c r="L342" s="6">
        <v>1</v>
      </c>
      <c r="M342" s="6">
        <f t="shared" si="114"/>
        <v>1258</v>
      </c>
      <c r="N342" s="23">
        <v>1.03</v>
      </c>
      <c r="O342" s="24">
        <f t="shared" si="115"/>
        <v>1295.74</v>
      </c>
      <c r="P342" s="6"/>
      <c r="Q342" s="24">
        <f t="shared" si="116"/>
        <v>1295.74</v>
      </c>
      <c r="R342" s="6">
        <v>1</v>
      </c>
      <c r="S342" s="9">
        <f t="shared" si="117"/>
        <v>1295.74</v>
      </c>
    </row>
    <row r="343" spans="1:19" s="11" customFormat="1">
      <c r="A343" s="6" t="s">
        <v>590</v>
      </c>
      <c r="B343" s="6">
        <v>23</v>
      </c>
      <c r="C343" s="6" t="s">
        <v>579</v>
      </c>
      <c r="D343" s="6"/>
      <c r="E343" s="6"/>
      <c r="F343" s="6"/>
      <c r="G343" s="9"/>
      <c r="H343" s="6"/>
      <c r="I343" s="6">
        <v>59286</v>
      </c>
      <c r="J343" s="6">
        <v>60476</v>
      </c>
      <c r="K343" s="6">
        <f t="shared" si="113"/>
        <v>1190</v>
      </c>
      <c r="L343" s="6">
        <v>1</v>
      </c>
      <c r="M343" s="6">
        <f t="shared" si="114"/>
        <v>1190</v>
      </c>
      <c r="N343" s="23">
        <v>1.03</v>
      </c>
      <c r="O343" s="24">
        <f t="shared" si="115"/>
        <v>1225.7</v>
      </c>
      <c r="P343" s="6"/>
      <c r="Q343" s="24">
        <f t="shared" si="116"/>
        <v>1225.7</v>
      </c>
      <c r="R343" s="6">
        <v>1</v>
      </c>
      <c r="S343" s="9">
        <f t="shared" si="117"/>
        <v>1225.7</v>
      </c>
    </row>
    <row r="344" spans="1:19" s="11" customFormat="1">
      <c r="A344" s="6" t="s">
        <v>591</v>
      </c>
      <c r="B344" s="6">
        <v>24</v>
      </c>
      <c r="C344" s="6" t="s">
        <v>579</v>
      </c>
      <c r="D344" s="6" t="s">
        <v>592</v>
      </c>
      <c r="E344" s="6"/>
      <c r="F344" s="6"/>
      <c r="G344" s="9"/>
      <c r="H344" s="6"/>
      <c r="I344" s="6">
        <v>21493</v>
      </c>
      <c r="J344" s="6">
        <v>22783</v>
      </c>
      <c r="K344" s="6">
        <f t="shared" si="113"/>
        <v>1290</v>
      </c>
      <c r="L344" s="6">
        <v>1</v>
      </c>
      <c r="M344" s="6">
        <f t="shared" si="114"/>
        <v>1290</v>
      </c>
      <c r="N344" s="23">
        <v>1.03</v>
      </c>
      <c r="O344" s="24">
        <f t="shared" si="115"/>
        <v>1328.7</v>
      </c>
      <c r="P344" s="6">
        <v>40</v>
      </c>
      <c r="Q344" s="24">
        <f t="shared" si="116"/>
        <v>1368.7</v>
      </c>
      <c r="R344" s="6">
        <v>1</v>
      </c>
      <c r="S344" s="9">
        <f t="shared" si="117"/>
        <v>1368.7</v>
      </c>
    </row>
    <row r="345" spans="1:19" s="11" customFormat="1">
      <c r="A345" s="6" t="s">
        <v>593</v>
      </c>
      <c r="B345" s="6">
        <v>28</v>
      </c>
      <c r="C345" s="6" t="s">
        <v>579</v>
      </c>
      <c r="D345" s="6">
        <v>65</v>
      </c>
      <c r="E345" s="6"/>
      <c r="F345" s="6"/>
      <c r="G345" s="9">
        <v>9.5</v>
      </c>
      <c r="H345" s="6">
        <f t="shared" ref="H345:H347" si="118">F345*G345</f>
        <v>0</v>
      </c>
      <c r="I345" s="6">
        <v>27074</v>
      </c>
      <c r="J345" s="6">
        <v>27457</v>
      </c>
      <c r="K345" s="6">
        <f t="shared" si="113"/>
        <v>383</v>
      </c>
      <c r="L345" s="6">
        <v>1</v>
      </c>
      <c r="M345" s="6">
        <f t="shared" si="114"/>
        <v>383</v>
      </c>
      <c r="N345" s="23">
        <v>1.03</v>
      </c>
      <c r="O345" s="24">
        <f t="shared" si="115"/>
        <v>394.49</v>
      </c>
      <c r="P345" s="6">
        <v>40</v>
      </c>
      <c r="Q345" s="24">
        <f t="shared" si="116"/>
        <v>434.49</v>
      </c>
      <c r="R345" s="6">
        <v>1</v>
      </c>
      <c r="S345" s="9">
        <f t="shared" si="117"/>
        <v>434.49</v>
      </c>
    </row>
    <row r="346" spans="1:19" s="11" customFormat="1">
      <c r="A346" s="6" t="s">
        <v>594</v>
      </c>
      <c r="B346" s="6">
        <v>29</v>
      </c>
      <c r="C346" s="6" t="s">
        <v>579</v>
      </c>
      <c r="D346" s="6">
        <v>39</v>
      </c>
      <c r="E346" s="6"/>
      <c r="F346" s="6"/>
      <c r="G346" s="9">
        <v>9.5</v>
      </c>
      <c r="H346" s="6">
        <f t="shared" si="118"/>
        <v>0</v>
      </c>
      <c r="I346" s="6">
        <v>27561</v>
      </c>
      <c r="J346" s="6">
        <v>28880</v>
      </c>
      <c r="K346" s="6">
        <f t="shared" si="113"/>
        <v>1319</v>
      </c>
      <c r="L346" s="6">
        <v>1</v>
      </c>
      <c r="M346" s="6">
        <f t="shared" si="114"/>
        <v>1319</v>
      </c>
      <c r="N346" s="23">
        <v>1.03</v>
      </c>
      <c r="O346" s="24">
        <f t="shared" si="115"/>
        <v>1358.57</v>
      </c>
      <c r="P346" s="6">
        <v>40</v>
      </c>
      <c r="Q346" s="24">
        <f t="shared" si="116"/>
        <v>1398.57</v>
      </c>
      <c r="R346" s="6">
        <v>1</v>
      </c>
      <c r="S346" s="9">
        <f t="shared" si="117"/>
        <v>1398.57</v>
      </c>
    </row>
    <row r="347" spans="1:19" s="11" customFormat="1">
      <c r="A347" s="6" t="s">
        <v>595</v>
      </c>
      <c r="B347" s="6">
        <v>41</v>
      </c>
      <c r="C347" s="6" t="s">
        <v>579</v>
      </c>
      <c r="D347" s="6">
        <v>51</v>
      </c>
      <c r="E347" s="6"/>
      <c r="F347" s="6"/>
      <c r="G347" s="9">
        <v>9.5</v>
      </c>
      <c r="H347" s="6">
        <f t="shared" si="118"/>
        <v>0</v>
      </c>
      <c r="I347" s="6">
        <v>6750</v>
      </c>
      <c r="J347" s="6">
        <v>7500</v>
      </c>
      <c r="K347" s="6">
        <f t="shared" si="113"/>
        <v>750</v>
      </c>
      <c r="L347" s="6">
        <v>1</v>
      </c>
      <c r="M347" s="6">
        <f t="shared" si="114"/>
        <v>750</v>
      </c>
      <c r="N347" s="23">
        <v>1.03</v>
      </c>
      <c r="O347" s="24">
        <f t="shared" si="115"/>
        <v>772.5</v>
      </c>
      <c r="P347" s="6">
        <v>40</v>
      </c>
      <c r="Q347" s="24">
        <f t="shared" si="116"/>
        <v>812.5</v>
      </c>
      <c r="R347" s="6">
        <v>1</v>
      </c>
      <c r="S347" s="9">
        <f t="shared" si="117"/>
        <v>812.5</v>
      </c>
    </row>
    <row r="348" spans="1:19" s="11" customFormat="1">
      <c r="A348" s="6" t="s">
        <v>23</v>
      </c>
      <c r="B348" s="194"/>
      <c r="C348" s="194"/>
      <c r="D348" s="15"/>
      <c r="E348" s="15"/>
      <c r="F348" s="15">
        <f>F335+F340+F347</f>
        <v>0</v>
      </c>
      <c r="G348" s="35"/>
      <c r="H348" s="15">
        <f>F348*G347</f>
        <v>0</v>
      </c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35">
        <f>SUM(S335:S347)</f>
        <v>12478.85</v>
      </c>
    </row>
    <row r="349" spans="1:19" s="11" customFormat="1">
      <c r="A349" s="194"/>
      <c r="B349" s="15"/>
      <c r="C349" s="15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5"/>
    </row>
    <row r="350" spans="1:19" s="11" customFormat="1"/>
    <row r="351" spans="1:19" s="11" customFormat="1" ht="24">
      <c r="A351" s="6" t="s">
        <v>1</v>
      </c>
      <c r="B351" s="14" t="s">
        <v>27</v>
      </c>
      <c r="C351" s="190" t="s">
        <v>596</v>
      </c>
      <c r="D351" s="6"/>
      <c r="E351" s="6"/>
      <c r="F351" s="6"/>
      <c r="G351" s="9"/>
      <c r="H351" s="6"/>
      <c r="I351" s="6"/>
      <c r="J351" s="6"/>
      <c r="K351" s="6"/>
      <c r="L351" s="6"/>
      <c r="M351" s="6"/>
      <c r="N351" s="23"/>
      <c r="O351" s="24"/>
      <c r="P351" s="6"/>
      <c r="Q351" s="24"/>
      <c r="R351" s="6"/>
      <c r="S351" s="9"/>
    </row>
    <row r="352" spans="1:19" s="11" customFormat="1">
      <c r="A352" s="6" t="s">
        <v>597</v>
      </c>
      <c r="B352" s="6"/>
      <c r="C352" s="6">
        <v>4178</v>
      </c>
      <c r="D352" s="6"/>
      <c r="E352" s="6"/>
      <c r="F352" s="6"/>
      <c r="G352" s="9"/>
      <c r="H352" s="6"/>
      <c r="I352" s="6"/>
      <c r="J352" s="6"/>
      <c r="K352" s="6"/>
      <c r="L352" s="6"/>
      <c r="M352" s="25"/>
      <c r="N352" s="23"/>
      <c r="O352" s="24"/>
      <c r="P352" s="6"/>
      <c r="Q352" s="24"/>
      <c r="R352" s="6"/>
      <c r="S352" s="9"/>
    </row>
    <row r="353" spans="1:19" s="11" customFormat="1">
      <c r="A353" s="6" t="s">
        <v>598</v>
      </c>
      <c r="B353" s="6">
        <v>591</v>
      </c>
      <c r="C353" s="6" t="s">
        <v>599</v>
      </c>
      <c r="D353" s="6">
        <v>42</v>
      </c>
      <c r="E353" s="6">
        <v>42</v>
      </c>
      <c r="F353" s="6">
        <f>SUM(E353-D353)</f>
        <v>0</v>
      </c>
      <c r="G353" s="9">
        <v>9.5</v>
      </c>
      <c r="H353" s="6">
        <f>F353*G353</f>
        <v>0</v>
      </c>
      <c r="I353" s="6">
        <v>3748</v>
      </c>
      <c r="J353" s="6">
        <v>4008</v>
      </c>
      <c r="K353" s="6">
        <f>J353-I353</f>
        <v>260</v>
      </c>
      <c r="L353" s="6">
        <v>1</v>
      </c>
      <c r="M353" s="6">
        <f>L353*K353</f>
        <v>260</v>
      </c>
      <c r="N353" s="23">
        <v>1.03</v>
      </c>
      <c r="O353" s="24">
        <f>N353*M353</f>
        <v>267.8</v>
      </c>
      <c r="P353" s="6">
        <v>120</v>
      </c>
      <c r="Q353" s="24">
        <f>H353+O353+P353</f>
        <v>387.8</v>
      </c>
      <c r="R353" s="6">
        <v>1</v>
      </c>
      <c r="S353" s="9">
        <f>Q353*R353</f>
        <v>387.8</v>
      </c>
    </row>
    <row r="354" spans="1:19" s="11" customFormat="1">
      <c r="A354" s="6" t="s">
        <v>600</v>
      </c>
      <c r="B354" s="6">
        <v>151</v>
      </c>
      <c r="C354" s="6" t="s">
        <v>599</v>
      </c>
      <c r="D354" s="6">
        <v>45</v>
      </c>
      <c r="E354" s="6">
        <v>47</v>
      </c>
      <c r="F354" s="6">
        <f>SUM(E354-D354)</f>
        <v>2</v>
      </c>
      <c r="G354" s="9">
        <v>9.5</v>
      </c>
      <c r="H354" s="6">
        <f>F354*G354</f>
        <v>19</v>
      </c>
      <c r="I354" s="6">
        <v>68743</v>
      </c>
      <c r="J354" s="6">
        <v>70467</v>
      </c>
      <c r="K354" s="6">
        <f>J354-I354</f>
        <v>1724</v>
      </c>
      <c r="L354" s="6">
        <v>1</v>
      </c>
      <c r="M354" s="6">
        <f>L354*K354</f>
        <v>1724</v>
      </c>
      <c r="N354" s="23">
        <v>1.03</v>
      </c>
      <c r="O354" s="24">
        <f>N354*M354</f>
        <v>1775.72</v>
      </c>
      <c r="P354" s="6">
        <v>80</v>
      </c>
      <c r="Q354" s="24">
        <f>H354+O354+P354</f>
        <v>1874.72</v>
      </c>
      <c r="R354" s="6">
        <v>1</v>
      </c>
      <c r="S354" s="9">
        <f>Q354*R354</f>
        <v>1874.72</v>
      </c>
    </row>
    <row r="355" spans="1:19" s="11" customFormat="1">
      <c r="A355" s="6" t="s">
        <v>601</v>
      </c>
      <c r="B355" s="6">
        <v>402</v>
      </c>
      <c r="C355" s="6" t="s">
        <v>599</v>
      </c>
      <c r="D355" s="6">
        <v>211</v>
      </c>
      <c r="E355" s="6">
        <v>211</v>
      </c>
      <c r="F355" s="6">
        <f>SUM(E355-D355)</f>
        <v>0</v>
      </c>
      <c r="G355" s="9">
        <v>9.5</v>
      </c>
      <c r="H355" s="6">
        <f>F355*G355</f>
        <v>0</v>
      </c>
      <c r="I355" s="6">
        <v>34499</v>
      </c>
      <c r="J355" s="6">
        <v>36187</v>
      </c>
      <c r="K355" s="6">
        <f>J355-I355</f>
        <v>1688</v>
      </c>
      <c r="L355" s="6">
        <v>1</v>
      </c>
      <c r="M355" s="6">
        <f>L355*K355</f>
        <v>1688</v>
      </c>
      <c r="N355" s="23">
        <v>1.03</v>
      </c>
      <c r="O355" s="24">
        <f>N355*M355</f>
        <v>1738.64</v>
      </c>
      <c r="P355" s="6"/>
      <c r="Q355" s="24">
        <f>H355+O355+P355</f>
        <v>1738.64</v>
      </c>
      <c r="R355" s="6">
        <v>1</v>
      </c>
      <c r="S355" s="9">
        <f>Q355*R355</f>
        <v>1738.64</v>
      </c>
    </row>
    <row r="356" spans="1:19" s="11" customFormat="1">
      <c r="A356" s="6" t="s">
        <v>23</v>
      </c>
      <c r="B356" s="6"/>
      <c r="C356" s="6"/>
      <c r="D356" s="6"/>
      <c r="E356" s="6"/>
      <c r="F356" s="6"/>
      <c r="G356" s="9"/>
      <c r="H356" s="6"/>
      <c r="I356" s="6"/>
      <c r="J356" s="6"/>
      <c r="K356" s="6"/>
      <c r="L356" s="6"/>
      <c r="M356" s="25"/>
      <c r="N356" s="23"/>
      <c r="O356" s="24"/>
      <c r="P356" s="6"/>
      <c r="Q356" s="24"/>
      <c r="R356" s="6"/>
      <c r="S356" s="9">
        <f>SUM(S353:S355)</f>
        <v>4001.16</v>
      </c>
    </row>
    <row r="357" spans="1:19" s="11" customFormat="1" ht="18" customHeight="1">
      <c r="A357" s="6" t="s">
        <v>329</v>
      </c>
      <c r="B357" s="15"/>
      <c r="C357" s="15" t="s">
        <v>330</v>
      </c>
      <c r="D357" s="195"/>
      <c r="E357" s="195"/>
      <c r="F357" s="195"/>
      <c r="G357" s="195"/>
      <c r="H357" s="195"/>
      <c r="I357" s="195"/>
      <c r="J357" s="195"/>
      <c r="K357" s="195"/>
      <c r="L357" s="195"/>
      <c r="M357" s="195"/>
      <c r="N357" s="195"/>
      <c r="O357" s="195"/>
      <c r="P357" s="195"/>
      <c r="Q357" s="195"/>
      <c r="R357" s="195"/>
      <c r="S357" s="195">
        <v>39923.97</v>
      </c>
    </row>
    <row r="358" spans="1:19" s="11" customFormat="1">
      <c r="A358" s="33" t="s">
        <v>331</v>
      </c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>
        <f>S357-S356</f>
        <v>35922.81</v>
      </c>
    </row>
  </sheetData>
  <mergeCells count="2">
    <mergeCell ref="A1:S1"/>
    <mergeCell ref="A14:S14"/>
  </mergeCells>
  <phoneticPr fontId="48" type="noConversion"/>
  <pageMargins left="0.75" right="0.75" top="1" bottom="1" header="0.5" footer="0.5"/>
  <pageSetup paperSize="9" orientation="portrait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T318"/>
  <sheetViews>
    <sheetView topLeftCell="A13" zoomScale="88" zoomScaleNormal="88" workbookViewId="0">
      <selection activeCell="A204" sqref="A204:S204"/>
    </sheetView>
  </sheetViews>
  <sheetFormatPr defaultColWidth="8.75" defaultRowHeight="14.25"/>
  <cols>
    <col min="1" max="1" width="17.5" style="11" customWidth="1"/>
    <col min="2" max="2" width="7.75" style="11" customWidth="1"/>
    <col min="3" max="3" width="13.5" style="11" customWidth="1"/>
    <col min="4" max="5" width="7.625" style="11" customWidth="1"/>
    <col min="6" max="6" width="8.75" style="11"/>
    <col min="7" max="7" width="7.625" style="11" customWidth="1"/>
    <col min="8" max="11" width="8.75" style="11"/>
    <col min="12" max="12" width="5" style="11" customWidth="1"/>
    <col min="13" max="13" width="12.5" style="11" customWidth="1"/>
    <col min="14" max="14" width="7.75" style="11" customWidth="1"/>
    <col min="15" max="15" width="16.25" style="11" customWidth="1"/>
    <col min="16" max="16" width="5.25" style="11" customWidth="1"/>
    <col min="17" max="17" width="16.875" style="11" customWidth="1"/>
    <col min="18" max="18" width="5.75" style="11" customWidth="1"/>
    <col min="19" max="19" width="14.625" style="11" customWidth="1"/>
    <col min="20" max="20" width="16.625" style="11" customWidth="1"/>
  </cols>
  <sheetData>
    <row r="1" spans="1:19" s="11" customFormat="1" ht="25.5">
      <c r="A1" s="387" t="s">
        <v>602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</row>
    <row r="2" spans="1:19" s="11" customFormat="1" ht="33.950000000000003" customHeight="1">
      <c r="A2" s="6" t="s">
        <v>1</v>
      </c>
      <c r="B2" s="6" t="s">
        <v>27</v>
      </c>
      <c r="C2" s="14" t="s">
        <v>603</v>
      </c>
      <c r="D2" s="6" t="s">
        <v>30</v>
      </c>
      <c r="E2" s="6" t="s">
        <v>31</v>
      </c>
      <c r="F2" s="6" t="s">
        <v>6</v>
      </c>
      <c r="G2" s="9" t="s">
        <v>32</v>
      </c>
      <c r="H2" s="6" t="s">
        <v>33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23"/>
      <c r="O2" s="24" t="s">
        <v>8</v>
      </c>
      <c r="P2" s="6" t="s">
        <v>38</v>
      </c>
      <c r="Q2" s="24" t="s">
        <v>23</v>
      </c>
      <c r="R2" s="6" t="s">
        <v>39</v>
      </c>
      <c r="S2" s="9" t="s">
        <v>40</v>
      </c>
    </row>
    <row r="3" spans="1:19" s="11" customFormat="1">
      <c r="A3" s="36"/>
      <c r="B3" s="15"/>
      <c r="C3" s="15"/>
      <c r="D3" s="15" t="s">
        <v>604</v>
      </c>
      <c r="E3" s="15"/>
      <c r="F3" s="15"/>
      <c r="G3" s="35"/>
      <c r="H3" s="15"/>
      <c r="I3" s="15"/>
      <c r="J3" s="15"/>
      <c r="K3" s="15"/>
      <c r="L3" s="15"/>
      <c r="M3" s="15"/>
      <c r="N3" s="15"/>
      <c r="O3" s="40"/>
      <c r="P3" s="15"/>
      <c r="Q3" s="40"/>
      <c r="R3" s="15"/>
      <c r="S3" s="35"/>
    </row>
    <row r="4" spans="1:19" s="11" customFormat="1">
      <c r="A4" s="15" t="s">
        <v>605</v>
      </c>
      <c r="B4" s="15">
        <v>396</v>
      </c>
      <c r="C4" s="15" t="s">
        <v>606</v>
      </c>
      <c r="D4" s="15">
        <v>4622</v>
      </c>
      <c r="E4" s="15"/>
      <c r="F4" s="15"/>
      <c r="G4" s="35"/>
      <c r="H4" s="15"/>
      <c r="I4" s="15">
        <v>20780</v>
      </c>
      <c r="J4" s="15">
        <v>21871</v>
      </c>
      <c r="K4" s="15">
        <f t="shared" ref="K4:K9" si="0">J4-I4</f>
        <v>1091</v>
      </c>
      <c r="L4" s="15">
        <v>30</v>
      </c>
      <c r="M4" s="15">
        <f t="shared" ref="M4:M9" si="1">L4*K4</f>
        <v>32730</v>
      </c>
      <c r="N4" s="15">
        <v>1.03</v>
      </c>
      <c r="O4" s="40">
        <f t="shared" ref="O4:O10" si="2">N4*M4</f>
        <v>33711.9</v>
      </c>
      <c r="P4" s="15"/>
      <c r="Q4" s="40">
        <f t="shared" ref="Q4:Q7" si="3">H4+O4+P4</f>
        <v>33711.9</v>
      </c>
      <c r="R4" s="15">
        <v>1</v>
      </c>
      <c r="S4" s="35">
        <f t="shared" ref="S4:S9" si="4">Q4*R4</f>
        <v>33711.9</v>
      </c>
    </row>
    <row r="5" spans="1:19" s="11" customFormat="1">
      <c r="A5" s="15" t="s">
        <v>607</v>
      </c>
      <c r="B5" s="15">
        <v>304</v>
      </c>
      <c r="C5" s="15" t="s">
        <v>606</v>
      </c>
      <c r="D5" s="15">
        <v>46</v>
      </c>
      <c r="E5" s="15">
        <v>46</v>
      </c>
      <c r="F5" s="15">
        <f>SUM(E5-D5)</f>
        <v>0</v>
      </c>
      <c r="G5" s="35">
        <v>9.5</v>
      </c>
      <c r="H5" s="15">
        <f>F5*G5</f>
        <v>0</v>
      </c>
      <c r="I5" s="15">
        <v>34827</v>
      </c>
      <c r="J5" s="15">
        <v>35047</v>
      </c>
      <c r="K5" s="15">
        <f t="shared" si="0"/>
        <v>220</v>
      </c>
      <c r="L5" s="15">
        <v>1</v>
      </c>
      <c r="M5" s="15">
        <f t="shared" si="1"/>
        <v>220</v>
      </c>
      <c r="N5" s="15">
        <v>1.03</v>
      </c>
      <c r="O5" s="40">
        <f t="shared" si="2"/>
        <v>226.6</v>
      </c>
      <c r="P5" s="15">
        <v>40</v>
      </c>
      <c r="Q5" s="40">
        <f t="shared" si="3"/>
        <v>266.60000000000002</v>
      </c>
      <c r="R5" s="15">
        <v>1</v>
      </c>
      <c r="S5" s="35">
        <f t="shared" si="4"/>
        <v>266.60000000000002</v>
      </c>
    </row>
    <row r="6" spans="1:19" s="11" customFormat="1">
      <c r="A6" s="15" t="s">
        <v>608</v>
      </c>
      <c r="B6" s="15">
        <v>206</v>
      </c>
      <c r="C6" s="15" t="s">
        <v>606</v>
      </c>
      <c r="D6" s="15"/>
      <c r="E6" s="15"/>
      <c r="F6" s="15"/>
      <c r="G6" s="35"/>
      <c r="H6" s="15"/>
      <c r="I6" s="15">
        <v>60611</v>
      </c>
      <c r="J6" s="15">
        <v>61157</v>
      </c>
      <c r="K6" s="15">
        <f t="shared" si="0"/>
        <v>546</v>
      </c>
      <c r="L6" s="15">
        <v>1</v>
      </c>
      <c r="M6" s="15">
        <f t="shared" si="1"/>
        <v>546</v>
      </c>
      <c r="N6" s="15">
        <v>1.03</v>
      </c>
      <c r="O6" s="40">
        <f t="shared" si="2"/>
        <v>562.38</v>
      </c>
      <c r="P6" s="15"/>
      <c r="Q6" s="40">
        <f t="shared" si="3"/>
        <v>562.38</v>
      </c>
      <c r="R6" s="15">
        <v>1</v>
      </c>
      <c r="S6" s="35">
        <f t="shared" si="4"/>
        <v>562.38</v>
      </c>
    </row>
    <row r="7" spans="1:19" s="11" customFormat="1">
      <c r="A7" s="15" t="s">
        <v>609</v>
      </c>
      <c r="B7" s="15">
        <v>217</v>
      </c>
      <c r="C7" s="15" t="s">
        <v>606</v>
      </c>
      <c r="D7" s="15"/>
      <c r="E7" s="15"/>
      <c r="F7" s="15"/>
      <c r="G7" s="35"/>
      <c r="H7" s="15"/>
      <c r="I7" s="15">
        <v>136722</v>
      </c>
      <c r="J7" s="15">
        <v>143965</v>
      </c>
      <c r="K7" s="15">
        <f t="shared" si="0"/>
        <v>7243</v>
      </c>
      <c r="L7" s="15">
        <v>1</v>
      </c>
      <c r="M7" s="15">
        <f t="shared" si="1"/>
        <v>7243</v>
      </c>
      <c r="N7" s="15">
        <v>1.03</v>
      </c>
      <c r="O7" s="40">
        <f t="shared" si="2"/>
        <v>7460.29</v>
      </c>
      <c r="P7" s="15"/>
      <c r="Q7" s="40">
        <f t="shared" si="3"/>
        <v>7460.29</v>
      </c>
      <c r="R7" s="15">
        <v>1</v>
      </c>
      <c r="S7" s="35">
        <f t="shared" si="4"/>
        <v>7460.29</v>
      </c>
    </row>
    <row r="8" spans="1:19" s="11" customFormat="1">
      <c r="A8" s="15" t="s">
        <v>407</v>
      </c>
      <c r="B8" s="15">
        <v>415</v>
      </c>
      <c r="C8" s="15" t="s">
        <v>306</v>
      </c>
      <c r="D8" s="15"/>
      <c r="E8" s="15"/>
      <c r="F8" s="15"/>
      <c r="G8" s="35">
        <v>9.5</v>
      </c>
      <c r="H8" s="15"/>
      <c r="I8" s="15">
        <v>23995</v>
      </c>
      <c r="J8" s="15">
        <v>24685</v>
      </c>
      <c r="K8" s="15">
        <f t="shared" si="0"/>
        <v>690</v>
      </c>
      <c r="L8" s="15">
        <v>1</v>
      </c>
      <c r="M8" s="15">
        <f t="shared" si="1"/>
        <v>690</v>
      </c>
      <c r="N8" s="15">
        <v>1.03</v>
      </c>
      <c r="O8" s="40">
        <f t="shared" si="2"/>
        <v>710.7</v>
      </c>
      <c r="P8" s="15"/>
      <c r="Q8" s="31">
        <f>O8</f>
        <v>710.7</v>
      </c>
      <c r="R8" s="15">
        <v>0.22220000000000001</v>
      </c>
      <c r="S8" s="31">
        <f t="shared" si="4"/>
        <v>157.91754</v>
      </c>
    </row>
    <row r="9" spans="1:19" s="11" customFormat="1">
      <c r="A9" s="15" t="s">
        <v>610</v>
      </c>
      <c r="B9" s="15">
        <v>507</v>
      </c>
      <c r="C9" s="15" t="s">
        <v>606</v>
      </c>
      <c r="D9" s="15"/>
      <c r="E9" s="15"/>
      <c r="F9" s="15"/>
      <c r="G9" s="35"/>
      <c r="H9" s="15"/>
      <c r="I9" s="15">
        <v>3947</v>
      </c>
      <c r="J9" s="15">
        <v>4626</v>
      </c>
      <c r="K9" s="15">
        <f t="shared" si="0"/>
        <v>679</v>
      </c>
      <c r="L9" s="15">
        <v>80</v>
      </c>
      <c r="M9" s="15">
        <f t="shared" si="1"/>
        <v>54320</v>
      </c>
      <c r="N9" s="15">
        <v>1.03</v>
      </c>
      <c r="O9" s="40">
        <f t="shared" si="2"/>
        <v>55949.599999999999</v>
      </c>
      <c r="P9" s="15"/>
      <c r="Q9" s="40">
        <f>H9+O9+P9</f>
        <v>55949.599999999999</v>
      </c>
      <c r="R9" s="15">
        <v>1</v>
      </c>
      <c r="S9" s="35">
        <f t="shared" si="4"/>
        <v>55949.599999999999</v>
      </c>
    </row>
    <row r="10" spans="1:19" s="11" customFormat="1">
      <c r="A10" s="15" t="s">
        <v>23</v>
      </c>
      <c r="B10" s="15"/>
      <c r="C10" s="15" t="s">
        <v>606</v>
      </c>
      <c r="D10" s="15"/>
      <c r="E10" s="15"/>
      <c r="F10" s="15">
        <f>SUM(F4:F5)</f>
        <v>0</v>
      </c>
      <c r="G10" s="35">
        <v>9.5</v>
      </c>
      <c r="H10" s="15">
        <f>F10*G10</f>
        <v>0</v>
      </c>
      <c r="I10" s="15"/>
      <c r="J10" s="15"/>
      <c r="K10" s="15"/>
      <c r="L10" s="15"/>
      <c r="M10" s="15">
        <f>SUM(M4:M9)</f>
        <v>95749</v>
      </c>
      <c r="N10" s="15">
        <v>1.03</v>
      </c>
      <c r="O10" s="40">
        <f t="shared" si="2"/>
        <v>98621.47</v>
      </c>
      <c r="P10" s="15">
        <f>SUM(P4:P7)</f>
        <v>40</v>
      </c>
      <c r="Q10" s="40">
        <f>H10+O10+P10</f>
        <v>98661.47</v>
      </c>
      <c r="R10" s="15"/>
      <c r="S10" s="35">
        <f>SUM(S4:S9)</f>
        <v>98108.687539999999</v>
      </c>
    </row>
    <row r="11" spans="1:19" s="11" customFormat="1">
      <c r="A11" s="33"/>
      <c r="B11" s="15"/>
      <c r="C11" s="15"/>
      <c r="D11" s="15"/>
      <c r="E11" s="15"/>
      <c r="F11" s="15"/>
      <c r="G11" s="35"/>
      <c r="H11" s="15"/>
      <c r="I11" s="15"/>
      <c r="J11" s="15"/>
      <c r="K11" s="15"/>
      <c r="L11" s="15"/>
      <c r="M11" s="15"/>
      <c r="N11" s="15"/>
      <c r="O11" s="40"/>
      <c r="P11" s="15"/>
      <c r="Q11" s="40"/>
      <c r="R11" s="15"/>
      <c r="S11" s="33"/>
    </row>
    <row r="12" spans="1:19" s="11" customFormat="1">
      <c r="A12" s="33"/>
      <c r="B12" s="15"/>
      <c r="C12" s="15"/>
      <c r="D12" s="15"/>
      <c r="E12" s="15"/>
      <c r="F12" s="15"/>
      <c r="G12" s="35"/>
      <c r="H12" s="15"/>
      <c r="I12" s="15"/>
      <c r="J12" s="15"/>
      <c r="K12" s="15"/>
      <c r="L12" s="15"/>
      <c r="M12" s="15"/>
      <c r="N12" s="15"/>
      <c r="O12" s="40"/>
      <c r="P12" s="15"/>
      <c r="Q12" s="40"/>
      <c r="R12" s="15"/>
      <c r="S12" s="33"/>
    </row>
    <row r="13" spans="1:19" s="11" customFormat="1">
      <c r="A13" s="55"/>
      <c r="B13" s="55"/>
      <c r="C13" s="55"/>
      <c r="D13" s="55"/>
      <c r="E13" s="55"/>
      <c r="F13" s="55"/>
      <c r="G13" s="160"/>
      <c r="H13" s="55"/>
      <c r="I13" s="55"/>
      <c r="J13" s="55"/>
      <c r="K13" s="55"/>
      <c r="L13" s="55"/>
      <c r="M13" s="55"/>
      <c r="N13" s="55"/>
      <c r="O13" s="166"/>
      <c r="P13" s="55"/>
      <c r="Q13" s="166"/>
      <c r="R13" s="55"/>
      <c r="S13" s="160"/>
    </row>
    <row r="14" spans="1:19" s="11" customFormat="1">
      <c r="A14" s="55"/>
      <c r="B14" s="55"/>
      <c r="C14" s="55"/>
      <c r="D14" s="55"/>
      <c r="E14" s="55"/>
      <c r="F14" s="55"/>
      <c r="G14" s="160"/>
      <c r="H14" s="55"/>
      <c r="I14" s="55"/>
      <c r="J14" s="55"/>
      <c r="K14" s="55"/>
      <c r="L14" s="55"/>
      <c r="M14" s="55"/>
      <c r="N14" s="55"/>
      <c r="O14" s="166"/>
      <c r="P14" s="55"/>
      <c r="Q14" s="166"/>
      <c r="R14" s="55"/>
      <c r="S14" s="160"/>
    </row>
    <row r="15" spans="1:19" s="11" customFormat="1" ht="26.25">
      <c r="A15" s="161" t="s">
        <v>1</v>
      </c>
      <c r="B15" s="6" t="s">
        <v>27</v>
      </c>
      <c r="C15" s="162" t="s">
        <v>603</v>
      </c>
      <c r="D15" s="161" t="s">
        <v>30</v>
      </c>
      <c r="E15" s="161" t="s">
        <v>31</v>
      </c>
      <c r="F15" s="161" t="s">
        <v>6</v>
      </c>
      <c r="G15" s="163" t="s">
        <v>32</v>
      </c>
      <c r="H15" s="161" t="s">
        <v>33</v>
      </c>
      <c r="I15" s="161" t="s">
        <v>2</v>
      </c>
      <c r="J15" s="161" t="s">
        <v>3</v>
      </c>
      <c r="K15" s="161" t="s">
        <v>4</v>
      </c>
      <c r="L15" s="161" t="s">
        <v>5</v>
      </c>
      <c r="M15" s="161" t="s">
        <v>6</v>
      </c>
      <c r="N15" s="167"/>
      <c r="O15" s="168" t="s">
        <v>8</v>
      </c>
      <c r="P15" s="161" t="s">
        <v>38</v>
      </c>
      <c r="Q15" s="168" t="s">
        <v>23</v>
      </c>
      <c r="R15" s="161" t="s">
        <v>39</v>
      </c>
      <c r="S15" s="163" t="s">
        <v>40</v>
      </c>
    </row>
    <row r="16" spans="1:19" s="11" customFormat="1" ht="20.100000000000001" customHeight="1">
      <c r="A16" s="126" t="s">
        <v>611</v>
      </c>
      <c r="B16" s="126">
        <v>536</v>
      </c>
      <c r="C16" s="126" t="s">
        <v>612</v>
      </c>
      <c r="D16" s="126"/>
      <c r="E16" s="126"/>
      <c r="F16" s="126">
        <v>0</v>
      </c>
      <c r="G16" s="164">
        <v>9.5</v>
      </c>
      <c r="H16" s="126">
        <f>F16*G16</f>
        <v>0</v>
      </c>
      <c r="I16" s="126">
        <v>74821</v>
      </c>
      <c r="J16" s="126">
        <v>108352</v>
      </c>
      <c r="K16" s="126">
        <f>J16-I16</f>
        <v>33531</v>
      </c>
      <c r="L16" s="126">
        <v>1</v>
      </c>
      <c r="M16" s="126">
        <f>L16*K16</f>
        <v>33531</v>
      </c>
      <c r="N16" s="126">
        <v>1.03</v>
      </c>
      <c r="O16" s="169">
        <f>N16*M16</f>
        <v>34536.93</v>
      </c>
      <c r="P16" s="126"/>
      <c r="Q16" s="169">
        <f>H16+O16+P16</f>
        <v>34536.93</v>
      </c>
      <c r="R16" s="126">
        <v>1</v>
      </c>
      <c r="S16" s="164">
        <f>Q16*R16</f>
        <v>34536.93</v>
      </c>
    </row>
    <row r="17" spans="1:19" s="11" customFormat="1">
      <c r="A17" s="15"/>
      <c r="B17" s="15"/>
      <c r="C17" s="15"/>
      <c r="D17" s="15"/>
      <c r="E17" s="15"/>
      <c r="F17" s="15"/>
      <c r="G17" s="35"/>
      <c r="H17" s="15"/>
      <c r="I17" s="15"/>
      <c r="J17" s="15"/>
      <c r="K17" s="15"/>
      <c r="L17" s="15"/>
      <c r="M17" s="15"/>
      <c r="N17" s="15"/>
      <c r="O17" s="40"/>
      <c r="P17" s="15"/>
      <c r="Q17" s="40"/>
      <c r="R17" s="15"/>
      <c r="S17" s="35"/>
    </row>
    <row r="18" spans="1:19" s="11" customFormat="1">
      <c r="A18" s="15"/>
      <c r="B18" s="15"/>
      <c r="C18" s="15"/>
      <c r="D18" s="15"/>
      <c r="E18" s="15"/>
      <c r="F18" s="15"/>
      <c r="G18" s="35"/>
      <c r="H18" s="15"/>
      <c r="I18" s="15"/>
      <c r="J18" s="15"/>
      <c r="K18" s="15"/>
      <c r="L18" s="15"/>
      <c r="M18" s="15"/>
      <c r="N18" s="15"/>
      <c r="O18" s="40"/>
      <c r="P18" s="15"/>
      <c r="Q18" s="40"/>
      <c r="R18" s="15"/>
      <c r="S18" s="35"/>
    </row>
    <row r="19" spans="1:19" s="11" customFormat="1">
      <c r="A19" s="55"/>
      <c r="B19" s="55"/>
      <c r="C19" s="55"/>
      <c r="D19" s="55"/>
      <c r="E19" s="55"/>
      <c r="F19" s="55"/>
      <c r="G19" s="160"/>
      <c r="H19" s="55"/>
      <c r="I19" s="55"/>
      <c r="J19" s="55"/>
      <c r="K19" s="55"/>
      <c r="L19" s="55"/>
      <c r="M19" s="55"/>
      <c r="N19" s="55"/>
      <c r="O19" s="166"/>
      <c r="P19" s="55"/>
      <c r="Q19" s="166"/>
      <c r="R19" s="55"/>
      <c r="S19" s="160"/>
    </row>
    <row r="20" spans="1:19" s="11" customFormat="1">
      <c r="A20" s="55"/>
      <c r="B20" s="55"/>
      <c r="C20" s="55"/>
      <c r="D20" s="55"/>
      <c r="E20" s="55"/>
      <c r="F20" s="55"/>
      <c r="G20" s="160"/>
      <c r="H20" s="55"/>
      <c r="I20" s="55"/>
      <c r="J20" s="55"/>
      <c r="K20" s="55"/>
      <c r="L20" s="55"/>
      <c r="M20" s="55"/>
      <c r="N20" s="55"/>
      <c r="O20" s="166"/>
      <c r="P20" s="55"/>
      <c r="Q20" s="166"/>
      <c r="R20" s="55"/>
      <c r="S20" s="160"/>
    </row>
    <row r="21" spans="1:19" s="11" customFormat="1"/>
    <row r="22" spans="1:19" s="11" customFormat="1" ht="33.950000000000003" customHeight="1">
      <c r="A22" s="6" t="s">
        <v>1</v>
      </c>
      <c r="B22" s="6" t="s">
        <v>27</v>
      </c>
      <c r="C22" s="14" t="s">
        <v>603</v>
      </c>
      <c r="D22" s="6" t="s">
        <v>30</v>
      </c>
      <c r="E22" s="6" t="s">
        <v>31</v>
      </c>
      <c r="F22" s="6" t="s">
        <v>6</v>
      </c>
      <c r="G22" s="9" t="s">
        <v>32</v>
      </c>
      <c r="H22" s="6" t="s">
        <v>33</v>
      </c>
      <c r="I22" s="6" t="s">
        <v>2</v>
      </c>
      <c r="J22" s="6" t="s">
        <v>3</v>
      </c>
      <c r="K22" s="6" t="s">
        <v>4</v>
      </c>
      <c r="L22" s="6" t="s">
        <v>5</v>
      </c>
      <c r="M22" s="6" t="s">
        <v>6</v>
      </c>
      <c r="N22" s="23"/>
      <c r="O22" s="24" t="s">
        <v>8</v>
      </c>
      <c r="P22" s="6" t="s">
        <v>38</v>
      </c>
      <c r="Q22" s="24" t="s">
        <v>23</v>
      </c>
      <c r="R22" s="6" t="s">
        <v>39</v>
      </c>
      <c r="S22" s="9" t="s">
        <v>40</v>
      </c>
    </row>
    <row r="23" spans="1:19" s="11" customFormat="1" ht="30" customHeight="1">
      <c r="A23" s="15" t="s">
        <v>613</v>
      </c>
      <c r="B23" s="15">
        <v>276</v>
      </c>
      <c r="C23" s="15" t="s">
        <v>614</v>
      </c>
      <c r="D23" s="15"/>
      <c r="E23" s="15"/>
      <c r="F23" s="15"/>
      <c r="G23" s="35">
        <v>9.5</v>
      </c>
      <c r="H23" s="15"/>
      <c r="I23" s="15">
        <v>97175</v>
      </c>
      <c r="J23" s="15">
        <v>100325</v>
      </c>
      <c r="K23" s="15">
        <f>J23-I23</f>
        <v>3150</v>
      </c>
      <c r="L23" s="15">
        <v>1</v>
      </c>
      <c r="M23" s="15">
        <f>L23*K23</f>
        <v>3150</v>
      </c>
      <c r="N23" s="15">
        <v>1.03</v>
      </c>
      <c r="O23" s="40">
        <f>N23*M23</f>
        <v>3244.5</v>
      </c>
      <c r="P23" s="15"/>
      <c r="Q23" s="40">
        <f>H23+O23+P23</f>
        <v>3244.5</v>
      </c>
      <c r="R23" s="15">
        <v>1</v>
      </c>
      <c r="S23" s="35">
        <f>Q23*R23</f>
        <v>3244.5</v>
      </c>
    </row>
    <row r="24" spans="1:19" s="11" customForma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</row>
    <row r="25" spans="1:19" s="11" customFormat="1"/>
    <row r="26" spans="1:19" s="11" customFormat="1"/>
    <row r="27" spans="1:19" s="11" customFormat="1" ht="26.25">
      <c r="A27" s="15" t="s">
        <v>1</v>
      </c>
      <c r="B27" s="6" t="s">
        <v>27</v>
      </c>
      <c r="C27" s="14" t="s">
        <v>603</v>
      </c>
      <c r="D27" s="15" t="s">
        <v>30</v>
      </c>
      <c r="E27" s="15" t="s">
        <v>31</v>
      </c>
      <c r="F27" s="15" t="s">
        <v>6</v>
      </c>
      <c r="G27" s="35" t="s">
        <v>32</v>
      </c>
      <c r="H27" s="15" t="s">
        <v>33</v>
      </c>
      <c r="I27" s="15" t="s">
        <v>2</v>
      </c>
      <c r="J27" s="15" t="s">
        <v>3</v>
      </c>
      <c r="K27" s="15" t="s">
        <v>4</v>
      </c>
      <c r="L27" s="15" t="s">
        <v>5</v>
      </c>
      <c r="M27" s="15" t="s">
        <v>6</v>
      </c>
      <c r="N27" s="15"/>
      <c r="O27" s="40" t="s">
        <v>8</v>
      </c>
      <c r="P27" s="15" t="s">
        <v>38</v>
      </c>
      <c r="Q27" s="40" t="s">
        <v>23</v>
      </c>
      <c r="R27" s="15" t="s">
        <v>39</v>
      </c>
      <c r="S27" s="35" t="s">
        <v>40</v>
      </c>
    </row>
    <row r="28" spans="1:19" s="11" customFormat="1">
      <c r="A28" s="15" t="s">
        <v>615</v>
      </c>
      <c r="B28" s="15">
        <v>428</v>
      </c>
      <c r="C28" s="15" t="s">
        <v>604</v>
      </c>
      <c r="D28" s="15"/>
      <c r="E28" s="15"/>
      <c r="F28" s="15"/>
      <c r="G28" s="35"/>
      <c r="H28" s="15"/>
      <c r="I28" s="15">
        <v>29272</v>
      </c>
      <c r="J28" s="15">
        <v>30366</v>
      </c>
      <c r="K28" s="15">
        <f t="shared" ref="K28:K30" si="5">J28-I28</f>
        <v>1094</v>
      </c>
      <c r="L28" s="15">
        <v>1</v>
      </c>
      <c r="M28" s="15">
        <f>L28*K28</f>
        <v>1094</v>
      </c>
      <c r="N28" s="15">
        <v>1.03</v>
      </c>
      <c r="O28" s="40">
        <f t="shared" ref="O28:O30" si="6">N28*M28</f>
        <v>1126.82</v>
      </c>
      <c r="P28" s="15"/>
      <c r="Q28" s="40">
        <f t="shared" ref="Q28:Q31" si="7">H28+O28+P28</f>
        <v>1126.82</v>
      </c>
      <c r="R28" s="15">
        <v>1</v>
      </c>
      <c r="S28" s="35">
        <f t="shared" ref="S28:S30" si="8">Q28*R28</f>
        <v>1126.82</v>
      </c>
    </row>
    <row r="29" spans="1:19" s="11" customFormat="1">
      <c r="A29" s="15" t="s">
        <v>616</v>
      </c>
      <c r="B29" s="15">
        <v>258</v>
      </c>
      <c r="C29" s="15" t="s">
        <v>604</v>
      </c>
      <c r="D29" s="15">
        <v>38</v>
      </c>
      <c r="E29" s="15">
        <v>38</v>
      </c>
      <c r="F29" s="15">
        <f>SUM(E29-D29)</f>
        <v>0</v>
      </c>
      <c r="G29" s="35">
        <v>9.5</v>
      </c>
      <c r="H29" s="15">
        <f t="shared" ref="H29:H31" si="9">F29*G29</f>
        <v>0</v>
      </c>
      <c r="I29" s="15">
        <v>22248</v>
      </c>
      <c r="J29" s="15">
        <v>22901</v>
      </c>
      <c r="K29" s="15">
        <f t="shared" si="5"/>
        <v>653</v>
      </c>
      <c r="L29" s="15">
        <v>1</v>
      </c>
      <c r="M29" s="15">
        <f>L29*K29</f>
        <v>653</v>
      </c>
      <c r="N29" s="15">
        <v>1.03</v>
      </c>
      <c r="O29" s="40">
        <f t="shared" si="6"/>
        <v>672.59</v>
      </c>
      <c r="P29" s="15">
        <v>40</v>
      </c>
      <c r="Q29" s="40">
        <f t="shared" si="7"/>
        <v>712.59</v>
      </c>
      <c r="R29" s="15">
        <v>1</v>
      </c>
      <c r="S29" s="35">
        <f t="shared" si="8"/>
        <v>712.59</v>
      </c>
    </row>
    <row r="30" spans="1:19" s="11" customFormat="1">
      <c r="A30" s="15" t="s">
        <v>617</v>
      </c>
      <c r="B30" s="15">
        <v>262</v>
      </c>
      <c r="C30" s="15" t="s">
        <v>604</v>
      </c>
      <c r="D30" s="15">
        <v>18</v>
      </c>
      <c r="E30" s="15">
        <v>18</v>
      </c>
      <c r="F30" s="15">
        <f>E30-D30</f>
        <v>0</v>
      </c>
      <c r="G30" s="35">
        <v>9.5</v>
      </c>
      <c r="H30" s="15">
        <f t="shared" si="9"/>
        <v>0</v>
      </c>
      <c r="I30" s="15">
        <v>16295</v>
      </c>
      <c r="J30" s="15">
        <v>16819</v>
      </c>
      <c r="K30" s="15">
        <f t="shared" si="5"/>
        <v>524</v>
      </c>
      <c r="L30" s="15">
        <v>40</v>
      </c>
      <c r="M30" s="15">
        <f>K30*L30</f>
        <v>20960</v>
      </c>
      <c r="N30" s="15">
        <v>1.03</v>
      </c>
      <c r="O30" s="40">
        <f t="shared" si="6"/>
        <v>21588.799999999999</v>
      </c>
      <c r="P30" s="15"/>
      <c r="Q30" s="40">
        <f t="shared" si="7"/>
        <v>21588.799999999999</v>
      </c>
      <c r="R30" s="15">
        <v>0.5</v>
      </c>
      <c r="S30" s="35">
        <f t="shared" si="8"/>
        <v>10794.4</v>
      </c>
    </row>
    <row r="31" spans="1:19" s="11" customFormat="1">
      <c r="A31" s="15" t="s">
        <v>23</v>
      </c>
      <c r="B31" s="15"/>
      <c r="C31" s="15" t="s">
        <v>604</v>
      </c>
      <c r="D31" s="15"/>
      <c r="E31" s="15"/>
      <c r="F31" s="15">
        <v>0</v>
      </c>
      <c r="G31" s="35">
        <v>9.5</v>
      </c>
      <c r="H31" s="15">
        <f t="shared" si="9"/>
        <v>0</v>
      </c>
      <c r="I31" s="15"/>
      <c r="J31" s="15"/>
      <c r="K31" s="15"/>
      <c r="L31" s="15"/>
      <c r="M31" s="37">
        <f>SUM(M28:M30)</f>
        <v>22707</v>
      </c>
      <c r="N31" s="15">
        <v>1.03</v>
      </c>
      <c r="O31" s="40">
        <f>M31*N31</f>
        <v>23388.21</v>
      </c>
      <c r="P31" s="15">
        <v>40</v>
      </c>
      <c r="Q31" s="40">
        <f t="shared" si="7"/>
        <v>23428.21</v>
      </c>
      <c r="R31" s="15">
        <v>1</v>
      </c>
      <c r="S31" s="35">
        <f>S28+S29+S30</f>
        <v>12633.81</v>
      </c>
    </row>
    <row r="32" spans="1:19" s="11" customFormat="1">
      <c r="A32" s="15" t="s">
        <v>329</v>
      </c>
      <c r="B32" s="15"/>
      <c r="C32" s="15"/>
      <c r="D32" s="15" t="s">
        <v>330</v>
      </c>
      <c r="E32" s="15"/>
      <c r="F32" s="15"/>
      <c r="G32" s="35"/>
      <c r="H32" s="15"/>
      <c r="I32" s="15"/>
      <c r="J32" s="15"/>
      <c r="K32" s="15"/>
      <c r="L32" s="15"/>
      <c r="M32" s="15"/>
      <c r="N32" s="15"/>
      <c r="O32" s="40"/>
      <c r="P32" s="15"/>
      <c r="Q32" s="40"/>
      <c r="R32" s="15"/>
      <c r="S32" s="35">
        <v>60145.23</v>
      </c>
    </row>
    <row r="33" spans="1:19" s="11" customFormat="1">
      <c r="A33" s="33" t="s">
        <v>331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>
        <f>S32-S31</f>
        <v>47511.42</v>
      </c>
    </row>
    <row r="34" spans="1:19" s="11" customFormat="1"/>
    <row r="35" spans="1:19" s="11" customFormat="1"/>
    <row r="36" spans="1:19" s="11" customFormat="1" ht="26.25">
      <c r="A36" s="15" t="s">
        <v>1</v>
      </c>
      <c r="B36" s="6" t="s">
        <v>27</v>
      </c>
      <c r="C36" s="14" t="s">
        <v>618</v>
      </c>
      <c r="D36" s="15" t="s">
        <v>30</v>
      </c>
      <c r="E36" s="15" t="s">
        <v>31</v>
      </c>
      <c r="F36" s="15" t="s">
        <v>6</v>
      </c>
      <c r="G36" s="35" t="s">
        <v>32</v>
      </c>
      <c r="H36" s="15" t="s">
        <v>33</v>
      </c>
      <c r="I36" s="15" t="s">
        <v>2</v>
      </c>
      <c r="J36" s="15" t="s">
        <v>3</v>
      </c>
      <c r="K36" s="15" t="s">
        <v>4</v>
      </c>
      <c r="L36" s="15" t="s">
        <v>5</v>
      </c>
      <c r="M36" s="15" t="s">
        <v>6</v>
      </c>
      <c r="N36" s="15"/>
      <c r="O36" s="40" t="s">
        <v>8</v>
      </c>
      <c r="P36" s="15" t="s">
        <v>38</v>
      </c>
      <c r="Q36" s="40" t="s">
        <v>23</v>
      </c>
      <c r="R36" s="15" t="s">
        <v>39</v>
      </c>
      <c r="S36" s="35" t="s">
        <v>40</v>
      </c>
    </row>
    <row r="37" spans="1:19" s="11" customFormat="1">
      <c r="A37" s="15"/>
      <c r="B37" s="14"/>
      <c r="C37" s="14" t="s">
        <v>619</v>
      </c>
      <c r="D37" s="15"/>
      <c r="E37" s="15"/>
      <c r="F37" s="15"/>
      <c r="G37" s="35"/>
      <c r="H37" s="15"/>
      <c r="I37" s="15"/>
      <c r="J37" s="15"/>
      <c r="K37" s="15"/>
      <c r="L37" s="15"/>
      <c r="M37" s="15"/>
      <c r="N37" s="15"/>
      <c r="O37" s="40"/>
      <c r="P37" s="15"/>
      <c r="Q37" s="40"/>
      <c r="R37" s="15"/>
      <c r="S37" s="35"/>
    </row>
    <row r="38" spans="1:19" s="11" customFormat="1">
      <c r="A38" s="15" t="s">
        <v>620</v>
      </c>
      <c r="B38" s="15">
        <v>214</v>
      </c>
      <c r="C38" s="15" t="s">
        <v>621</v>
      </c>
      <c r="D38" s="15"/>
      <c r="E38" s="15"/>
      <c r="F38" s="15"/>
      <c r="G38" s="35"/>
      <c r="H38" s="15"/>
      <c r="I38" s="15">
        <v>453</v>
      </c>
      <c r="J38" s="15">
        <v>806</v>
      </c>
      <c r="K38" s="15">
        <f t="shared" ref="K38:K43" si="10">J38-I38</f>
        <v>353</v>
      </c>
      <c r="L38" s="15">
        <v>1</v>
      </c>
      <c r="M38" s="15">
        <f t="shared" ref="M38:M43" si="11">L38*K38</f>
        <v>353</v>
      </c>
      <c r="N38" s="15">
        <v>1.03</v>
      </c>
      <c r="O38" s="40">
        <f t="shared" ref="O38:O43" si="12">N38*M38</f>
        <v>363.59</v>
      </c>
      <c r="P38" s="15"/>
      <c r="Q38" s="40">
        <f t="shared" ref="Q38:Q43" si="13">H38+O38+P38</f>
        <v>363.59</v>
      </c>
      <c r="R38" s="15">
        <v>1</v>
      </c>
      <c r="S38" s="35">
        <f t="shared" ref="S38:S44" si="14">Q38*R38</f>
        <v>363.59</v>
      </c>
    </row>
    <row r="39" spans="1:19" s="11" customFormat="1">
      <c r="A39" s="15" t="s">
        <v>622</v>
      </c>
      <c r="B39" s="15">
        <v>215</v>
      </c>
      <c r="C39" s="15" t="s">
        <v>621</v>
      </c>
      <c r="D39" s="15"/>
      <c r="E39" s="15"/>
      <c r="F39" s="15"/>
      <c r="G39" s="35"/>
      <c r="H39" s="15"/>
      <c r="I39" s="15">
        <v>7242</v>
      </c>
      <c r="J39" s="15">
        <v>7242</v>
      </c>
      <c r="K39" s="15">
        <f t="shared" si="10"/>
        <v>0</v>
      </c>
      <c r="L39" s="15">
        <v>1</v>
      </c>
      <c r="M39" s="15">
        <f t="shared" si="11"/>
        <v>0</v>
      </c>
      <c r="N39" s="15">
        <v>1.03</v>
      </c>
      <c r="O39" s="40">
        <f t="shared" si="12"/>
        <v>0</v>
      </c>
      <c r="P39" s="15"/>
      <c r="Q39" s="40">
        <f t="shared" si="13"/>
        <v>0</v>
      </c>
      <c r="R39" s="15">
        <v>1</v>
      </c>
      <c r="S39" s="35">
        <f t="shared" si="14"/>
        <v>0</v>
      </c>
    </row>
    <row r="40" spans="1:19" s="11" customFormat="1">
      <c r="A40" s="165" t="s">
        <v>623</v>
      </c>
      <c r="B40" s="15">
        <v>216</v>
      </c>
      <c r="C40" s="15" t="s">
        <v>621</v>
      </c>
      <c r="D40" s="15"/>
      <c r="E40" s="15"/>
      <c r="F40" s="15"/>
      <c r="G40" s="35"/>
      <c r="H40" s="15"/>
      <c r="I40" s="15">
        <v>47577</v>
      </c>
      <c r="J40" s="15">
        <v>48107</v>
      </c>
      <c r="K40" s="15">
        <f t="shared" si="10"/>
        <v>530</v>
      </c>
      <c r="L40" s="15">
        <v>1</v>
      </c>
      <c r="M40" s="15">
        <f t="shared" si="11"/>
        <v>530</v>
      </c>
      <c r="N40" s="15">
        <v>1.03</v>
      </c>
      <c r="O40" s="40">
        <f t="shared" si="12"/>
        <v>545.9</v>
      </c>
      <c r="P40" s="15"/>
      <c r="Q40" s="40">
        <f t="shared" si="13"/>
        <v>545.9</v>
      </c>
      <c r="R40" s="15">
        <v>1</v>
      </c>
      <c r="S40" s="35">
        <f t="shared" si="14"/>
        <v>545.9</v>
      </c>
    </row>
    <row r="41" spans="1:19" s="11" customFormat="1">
      <c r="A41" s="15" t="s">
        <v>624</v>
      </c>
      <c r="B41" s="15">
        <v>213</v>
      </c>
      <c r="C41" s="15" t="s">
        <v>621</v>
      </c>
      <c r="D41" s="15"/>
      <c r="E41" s="15"/>
      <c r="F41" s="15"/>
      <c r="G41" s="35"/>
      <c r="H41" s="15"/>
      <c r="I41" s="15">
        <v>23586</v>
      </c>
      <c r="J41" s="15">
        <v>24481</v>
      </c>
      <c r="K41" s="15">
        <f t="shared" si="10"/>
        <v>895</v>
      </c>
      <c r="L41" s="15">
        <v>1</v>
      </c>
      <c r="M41" s="15">
        <f t="shared" si="11"/>
        <v>895</v>
      </c>
      <c r="N41" s="15">
        <v>1.03</v>
      </c>
      <c r="O41" s="40">
        <f t="shared" si="12"/>
        <v>921.85</v>
      </c>
      <c r="P41" s="15"/>
      <c r="Q41" s="40">
        <f t="shared" si="13"/>
        <v>921.85</v>
      </c>
      <c r="R41" s="15">
        <v>1</v>
      </c>
      <c r="S41" s="35">
        <f t="shared" si="14"/>
        <v>921.85</v>
      </c>
    </row>
    <row r="42" spans="1:19" s="11" customFormat="1">
      <c r="A42" s="15" t="s">
        <v>625</v>
      </c>
      <c r="B42" s="15">
        <v>212</v>
      </c>
      <c r="C42" s="15" t="s">
        <v>621</v>
      </c>
      <c r="D42" s="15"/>
      <c r="E42" s="15"/>
      <c r="F42" s="15"/>
      <c r="G42" s="35"/>
      <c r="H42" s="15"/>
      <c r="I42" s="15">
        <v>12491</v>
      </c>
      <c r="J42" s="15">
        <v>14543</v>
      </c>
      <c r="K42" s="15">
        <f t="shared" si="10"/>
        <v>2052</v>
      </c>
      <c r="L42" s="15">
        <v>1</v>
      </c>
      <c r="M42" s="15">
        <f t="shared" si="11"/>
        <v>2052</v>
      </c>
      <c r="N42" s="15">
        <v>1.03</v>
      </c>
      <c r="O42" s="40">
        <f t="shared" si="12"/>
        <v>2113.56</v>
      </c>
      <c r="P42" s="15"/>
      <c r="Q42" s="40">
        <f t="shared" si="13"/>
        <v>2113.56</v>
      </c>
      <c r="R42" s="15">
        <v>1</v>
      </c>
      <c r="S42" s="35">
        <f t="shared" si="14"/>
        <v>2113.56</v>
      </c>
    </row>
    <row r="43" spans="1:19" s="11" customFormat="1">
      <c r="A43" s="15" t="s">
        <v>626</v>
      </c>
      <c r="B43" s="15">
        <v>219</v>
      </c>
      <c r="C43" s="15" t="s">
        <v>621</v>
      </c>
      <c r="D43" s="15"/>
      <c r="E43" s="15"/>
      <c r="F43" s="15"/>
      <c r="G43" s="35"/>
      <c r="H43" s="15"/>
      <c r="I43" s="15">
        <v>9060</v>
      </c>
      <c r="J43" s="15">
        <v>10168</v>
      </c>
      <c r="K43" s="15">
        <f t="shared" si="10"/>
        <v>1108</v>
      </c>
      <c r="L43" s="15">
        <v>30</v>
      </c>
      <c r="M43" s="15">
        <f t="shared" si="11"/>
        <v>33240</v>
      </c>
      <c r="N43" s="15">
        <v>1.03</v>
      </c>
      <c r="O43" s="40">
        <f t="shared" si="12"/>
        <v>34237.199999999997</v>
      </c>
      <c r="P43" s="15"/>
      <c r="Q43" s="40">
        <f t="shared" si="13"/>
        <v>34237.199999999997</v>
      </c>
      <c r="R43" s="15">
        <v>1</v>
      </c>
      <c r="S43" s="35">
        <f t="shared" si="14"/>
        <v>34237.199999999997</v>
      </c>
    </row>
    <row r="44" spans="1:19" s="11" customFormat="1">
      <c r="A44" s="15" t="s">
        <v>627</v>
      </c>
      <c r="B44" s="15"/>
      <c r="C44" s="15" t="s">
        <v>628</v>
      </c>
      <c r="D44" s="15"/>
      <c r="E44" s="15"/>
      <c r="F44" s="15"/>
      <c r="G44" s="35"/>
      <c r="H44" s="15"/>
      <c r="I44" s="15"/>
      <c r="J44" s="15"/>
      <c r="K44" s="15"/>
      <c r="L44" s="15"/>
      <c r="M44" s="15"/>
      <c r="N44" s="15"/>
      <c r="O44" s="40"/>
      <c r="P44" s="15"/>
      <c r="Q44" s="40">
        <f>S124</f>
        <v>11620.46</v>
      </c>
      <c r="R44" s="15">
        <v>0.15</v>
      </c>
      <c r="S44" s="35">
        <f t="shared" si="14"/>
        <v>1743.069</v>
      </c>
    </row>
    <row r="45" spans="1:19" s="11" customFormat="1">
      <c r="A45" s="15" t="s">
        <v>23</v>
      </c>
      <c r="B45" s="15"/>
      <c r="C45" s="15" t="s">
        <v>621</v>
      </c>
      <c r="D45" s="15"/>
      <c r="E45" s="15"/>
      <c r="F45" s="15"/>
      <c r="G45" s="35"/>
      <c r="H45" s="15"/>
      <c r="I45" s="15"/>
      <c r="J45" s="15"/>
      <c r="K45" s="15"/>
      <c r="L45" s="15"/>
      <c r="M45" s="15"/>
      <c r="N45" s="15"/>
      <c r="O45" s="40"/>
      <c r="P45" s="15"/>
      <c r="Q45" s="40"/>
      <c r="R45" s="15"/>
      <c r="S45" s="35">
        <f>SUM(S38:S44)</f>
        <v>39925.169000000002</v>
      </c>
    </row>
    <row r="46" spans="1:19" s="11" customFormat="1">
      <c r="A46" s="15" t="s">
        <v>329</v>
      </c>
      <c r="B46" s="128"/>
      <c r="C46" s="128" t="s">
        <v>629</v>
      </c>
      <c r="D46" s="15"/>
      <c r="E46" s="15"/>
      <c r="F46" s="15"/>
      <c r="G46" s="35"/>
      <c r="H46" s="15"/>
      <c r="I46" s="15"/>
      <c r="J46" s="15"/>
      <c r="K46" s="15"/>
      <c r="L46" s="15"/>
      <c r="M46" s="15"/>
      <c r="N46" s="15"/>
      <c r="O46" s="40"/>
      <c r="P46" s="15"/>
      <c r="Q46" s="40"/>
      <c r="R46" s="15"/>
      <c r="S46" s="35">
        <v>316800.73</v>
      </c>
    </row>
    <row r="47" spans="1:19" s="11" customFormat="1" ht="18.95" customHeight="1">
      <c r="A47" s="33" t="s">
        <v>331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170">
        <f>S46-S45</f>
        <v>276875.56099999999</v>
      </c>
    </row>
    <row r="48" spans="1:19" s="11" customFormat="1" ht="18.95" customHeight="1"/>
    <row r="49" spans="1:19" s="11" customFormat="1" ht="18.95" customHeight="1"/>
    <row r="50" spans="1:19" s="11" customFormat="1" ht="18.95" customHeight="1"/>
    <row r="51" spans="1:19" s="11" customFormat="1" ht="26.25">
      <c r="A51" s="15" t="s">
        <v>1</v>
      </c>
      <c r="B51" s="6" t="s">
        <v>27</v>
      </c>
      <c r="C51" s="14" t="s">
        <v>630</v>
      </c>
      <c r="D51" s="15" t="s">
        <v>30</v>
      </c>
      <c r="E51" s="15" t="s">
        <v>31</v>
      </c>
      <c r="F51" s="15" t="s">
        <v>6</v>
      </c>
      <c r="G51" s="35" t="s">
        <v>32</v>
      </c>
      <c r="H51" s="15" t="s">
        <v>33</v>
      </c>
      <c r="I51" s="15" t="s">
        <v>2</v>
      </c>
      <c r="J51" s="15" t="s">
        <v>3</v>
      </c>
      <c r="K51" s="15" t="s">
        <v>4</v>
      </c>
      <c r="L51" s="15" t="s">
        <v>5</v>
      </c>
      <c r="M51" s="15" t="s">
        <v>6</v>
      </c>
      <c r="N51" s="15"/>
      <c r="O51" s="40" t="s">
        <v>8</v>
      </c>
      <c r="P51" s="15" t="s">
        <v>38</v>
      </c>
      <c r="Q51" s="40" t="s">
        <v>23</v>
      </c>
      <c r="R51" s="15" t="s">
        <v>39</v>
      </c>
      <c r="S51" s="35" t="s">
        <v>40</v>
      </c>
    </row>
    <row r="52" spans="1:19" s="11" customFormat="1">
      <c r="A52" s="15"/>
      <c r="B52" s="15"/>
      <c r="C52" s="15"/>
      <c r="D52" s="15"/>
      <c r="E52" s="15"/>
      <c r="F52" s="15"/>
      <c r="G52" s="35"/>
      <c r="H52" s="15"/>
      <c r="I52" s="15"/>
      <c r="J52" s="15"/>
      <c r="K52" s="15"/>
      <c r="L52" s="15"/>
      <c r="M52" s="15"/>
      <c r="N52" s="15"/>
      <c r="O52" s="40"/>
      <c r="P52" s="15"/>
      <c r="Q52" s="40"/>
      <c r="R52" s="15"/>
      <c r="S52" s="35"/>
    </row>
    <row r="53" spans="1:19" s="11" customFormat="1">
      <c r="A53" s="15" t="s">
        <v>631</v>
      </c>
      <c r="B53" s="15">
        <v>398</v>
      </c>
      <c r="C53" s="15" t="s">
        <v>632</v>
      </c>
      <c r="D53" s="15"/>
      <c r="E53" s="15"/>
      <c r="F53" s="15"/>
      <c r="G53" s="35"/>
      <c r="H53" s="15"/>
      <c r="I53" s="15">
        <v>19162</v>
      </c>
      <c r="J53" s="15">
        <v>20023</v>
      </c>
      <c r="K53" s="15">
        <f>J53-I53</f>
        <v>861</v>
      </c>
      <c r="L53" s="15">
        <v>40</v>
      </c>
      <c r="M53" s="15">
        <f>K53*L53</f>
        <v>34440</v>
      </c>
      <c r="N53" s="15">
        <v>1.03</v>
      </c>
      <c r="O53" s="40">
        <f>N53*M53</f>
        <v>35473.199999999997</v>
      </c>
      <c r="P53" s="15">
        <v>40</v>
      </c>
      <c r="Q53" s="40">
        <f>H53+O53+P53</f>
        <v>35513.199999999997</v>
      </c>
      <c r="R53" s="15">
        <v>1</v>
      </c>
      <c r="S53" s="35">
        <f>Q53*R53</f>
        <v>35513.199999999997</v>
      </c>
    </row>
    <row r="54" spans="1:19" s="11" customFormat="1">
      <c r="A54" s="15" t="s">
        <v>633</v>
      </c>
      <c r="B54" s="15">
        <v>541</v>
      </c>
      <c r="C54" s="15" t="s">
        <v>632</v>
      </c>
      <c r="D54" s="15"/>
      <c r="E54" s="15"/>
      <c r="F54" s="15"/>
      <c r="G54" s="35"/>
      <c r="H54" s="15"/>
      <c r="I54" s="15">
        <v>25120</v>
      </c>
      <c r="J54" s="15">
        <v>25208</v>
      </c>
      <c r="K54" s="15">
        <f>J54-I54</f>
        <v>88</v>
      </c>
      <c r="L54" s="15">
        <v>40</v>
      </c>
      <c r="M54" s="15">
        <f>K54*L54</f>
        <v>3520</v>
      </c>
      <c r="N54" s="15">
        <v>1.03</v>
      </c>
      <c r="O54" s="40">
        <f>N54*M54</f>
        <v>3625.6</v>
      </c>
      <c r="P54" s="15">
        <v>40</v>
      </c>
      <c r="Q54" s="40">
        <f>H54+O54+P54</f>
        <v>3665.6</v>
      </c>
      <c r="R54" s="15">
        <v>1</v>
      </c>
      <c r="S54" s="35">
        <f>Q54*R54</f>
        <v>3665.6</v>
      </c>
    </row>
    <row r="55" spans="1:19" s="11" customFormat="1">
      <c r="A55" s="15" t="s">
        <v>627</v>
      </c>
      <c r="B55" s="15"/>
      <c r="C55" s="15" t="s">
        <v>634</v>
      </c>
      <c r="D55" s="15"/>
      <c r="E55" s="15"/>
      <c r="F55" s="15"/>
      <c r="G55" s="35"/>
      <c r="H55" s="15"/>
      <c r="I55" s="15"/>
      <c r="J55" s="15"/>
      <c r="K55" s="15"/>
      <c r="L55" s="15"/>
      <c r="M55" s="15"/>
      <c r="N55" s="15"/>
      <c r="O55" s="40"/>
      <c r="P55" s="15"/>
      <c r="Q55" s="40">
        <f>S124</f>
        <v>11620.46</v>
      </c>
      <c r="R55" s="15">
        <v>4.2000000000000003E-2</v>
      </c>
      <c r="S55" s="35">
        <f>Q55*R55</f>
        <v>488.05932000000001</v>
      </c>
    </row>
    <row r="56" spans="1:19" s="11" customFormat="1">
      <c r="A56" s="15" t="s">
        <v>635</v>
      </c>
      <c r="B56" s="15"/>
      <c r="C56" s="15" t="s">
        <v>632</v>
      </c>
      <c r="D56" s="15"/>
      <c r="E56" s="15"/>
      <c r="F56" s="15"/>
      <c r="G56" s="35"/>
      <c r="H56" s="6" t="s">
        <v>66</v>
      </c>
      <c r="I56" s="6"/>
      <c r="J56" s="6"/>
      <c r="K56" s="6"/>
      <c r="L56" s="6"/>
      <c r="M56" s="6"/>
      <c r="N56" s="23"/>
      <c r="O56" s="70"/>
      <c r="P56" s="81"/>
      <c r="Q56" s="70">
        <f>公寓等!M48</f>
        <v>31724</v>
      </c>
      <c r="R56" s="6">
        <v>5.7299999999999997E-2</v>
      </c>
      <c r="S56" s="9">
        <f>Q56*R56</f>
        <v>1817.7852</v>
      </c>
    </row>
    <row r="57" spans="1:19" s="11" customFormat="1">
      <c r="A57" s="15" t="s">
        <v>407</v>
      </c>
      <c r="B57" s="15">
        <v>415</v>
      </c>
      <c r="C57" s="15" t="s">
        <v>632</v>
      </c>
      <c r="D57" s="15"/>
      <c r="E57" s="15"/>
      <c r="F57" s="15"/>
      <c r="G57" s="35">
        <v>9.5</v>
      </c>
      <c r="H57" s="15"/>
      <c r="I57" s="15">
        <v>23995</v>
      </c>
      <c r="J57" s="15">
        <v>24685</v>
      </c>
      <c r="K57" s="15">
        <f>J57-I57</f>
        <v>690</v>
      </c>
      <c r="L57" s="15">
        <v>1</v>
      </c>
      <c r="M57" s="15">
        <f>L57*K57</f>
        <v>690</v>
      </c>
      <c r="N57" s="15">
        <v>1.03</v>
      </c>
      <c r="O57" s="40">
        <f>N57*M57</f>
        <v>710.7</v>
      </c>
      <c r="P57" s="15"/>
      <c r="Q57" s="31">
        <f>O57</f>
        <v>710.7</v>
      </c>
      <c r="R57" s="15">
        <v>0.22220000000000001</v>
      </c>
      <c r="S57" s="31">
        <f>Q57*R57</f>
        <v>157.91754</v>
      </c>
    </row>
    <row r="58" spans="1:19" s="11" customFormat="1">
      <c r="A58" s="15" t="s">
        <v>23</v>
      </c>
      <c r="B58" s="15"/>
      <c r="C58" s="15"/>
      <c r="D58" s="15"/>
      <c r="E58" s="15"/>
      <c r="F58" s="15"/>
      <c r="G58" s="35"/>
      <c r="H58" s="15"/>
      <c r="I58" s="15"/>
      <c r="J58" s="15"/>
      <c r="K58" s="15"/>
      <c r="L58" s="15"/>
      <c r="M58" s="15">
        <f>M53+M56</f>
        <v>34440</v>
      </c>
      <c r="N58" s="15">
        <v>1.03</v>
      </c>
      <c r="O58" s="40">
        <f>M58*N58</f>
        <v>35473.199999999997</v>
      </c>
      <c r="P58" s="15">
        <v>40</v>
      </c>
      <c r="Q58" s="40">
        <f>O58+P58</f>
        <v>35513.199999999997</v>
      </c>
      <c r="R58" s="15">
        <v>1</v>
      </c>
      <c r="S58" s="35">
        <f>SUM(S53:S57)</f>
        <v>41642.562059999997</v>
      </c>
    </row>
    <row r="59" spans="1:19" s="11" customFormat="1">
      <c r="A59" s="15" t="s">
        <v>329</v>
      </c>
      <c r="B59" s="15"/>
      <c r="C59" s="15" t="s">
        <v>539</v>
      </c>
      <c r="D59" s="15"/>
      <c r="E59" s="15"/>
      <c r="F59" s="15"/>
      <c r="G59" s="35"/>
      <c r="H59" s="15"/>
      <c r="I59" s="15"/>
      <c r="J59" s="15"/>
      <c r="K59" s="15"/>
      <c r="L59" s="15"/>
      <c r="M59" s="15"/>
      <c r="N59" s="15"/>
      <c r="O59" s="40"/>
      <c r="P59" s="15"/>
      <c r="Q59" s="35"/>
      <c r="R59" s="15"/>
      <c r="S59" s="35">
        <v>633810.62</v>
      </c>
    </row>
    <row r="60" spans="1:19" s="11" customFormat="1">
      <c r="A60" s="33" t="s">
        <v>331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170">
        <f>S59-S58</f>
        <v>592168.05793999997</v>
      </c>
    </row>
    <row r="61" spans="1:19" s="11" customFormat="1"/>
    <row r="62" spans="1:19" s="11" customFormat="1"/>
    <row r="63" spans="1:19" s="11" customFormat="1"/>
    <row r="64" spans="1:19" s="11" customFormat="1" ht="33.950000000000003" customHeight="1">
      <c r="A64" s="15" t="s">
        <v>1</v>
      </c>
      <c r="B64" s="6" t="s">
        <v>27</v>
      </c>
      <c r="C64" s="14" t="s">
        <v>630</v>
      </c>
      <c r="D64" s="15" t="s">
        <v>30</v>
      </c>
      <c r="E64" s="15" t="s">
        <v>31</v>
      </c>
      <c r="F64" s="15" t="s">
        <v>6</v>
      </c>
      <c r="G64" s="35" t="s">
        <v>32</v>
      </c>
      <c r="H64" s="15" t="s">
        <v>33</v>
      </c>
      <c r="I64" s="15" t="s">
        <v>2</v>
      </c>
      <c r="J64" s="15" t="s">
        <v>3</v>
      </c>
      <c r="K64" s="15" t="s">
        <v>4</v>
      </c>
      <c r="L64" s="15" t="s">
        <v>5</v>
      </c>
      <c r="M64" s="15" t="s">
        <v>6</v>
      </c>
      <c r="N64" s="15"/>
      <c r="O64" s="40" t="s">
        <v>8</v>
      </c>
      <c r="P64" s="15" t="s">
        <v>38</v>
      </c>
      <c r="Q64" s="40" t="s">
        <v>23</v>
      </c>
      <c r="R64" s="15" t="s">
        <v>39</v>
      </c>
      <c r="S64" s="35" t="s">
        <v>40</v>
      </c>
    </row>
    <row r="65" spans="1:19" s="11" customFormat="1">
      <c r="A65" s="15"/>
      <c r="B65" s="15"/>
      <c r="C65" s="15">
        <v>4486</v>
      </c>
      <c r="D65" s="15"/>
      <c r="E65" s="15"/>
      <c r="F65" s="15"/>
      <c r="G65" s="35"/>
      <c r="H65" s="15"/>
      <c r="I65" s="15"/>
      <c r="J65" s="15"/>
      <c r="K65" s="15"/>
      <c r="L65" s="15"/>
      <c r="M65" s="15"/>
      <c r="N65" s="15"/>
      <c r="O65" s="40"/>
      <c r="P65" s="15"/>
      <c r="Q65" s="40"/>
      <c r="R65" s="15"/>
      <c r="S65" s="35"/>
    </row>
    <row r="66" spans="1:19" s="11" customFormat="1">
      <c r="A66" s="15" t="s">
        <v>636</v>
      </c>
      <c r="B66" s="15">
        <v>399</v>
      </c>
      <c r="C66" s="15" t="s">
        <v>637</v>
      </c>
      <c r="D66" s="15">
        <v>56</v>
      </c>
      <c r="E66" s="15">
        <v>56</v>
      </c>
      <c r="F66" s="15">
        <f>SUM(E66-D66)</f>
        <v>0</v>
      </c>
      <c r="G66" s="35">
        <v>9.5</v>
      </c>
      <c r="H66" s="15">
        <f>F66*G66</f>
        <v>0</v>
      </c>
      <c r="I66" s="15">
        <v>60913</v>
      </c>
      <c r="J66" s="15">
        <v>61538</v>
      </c>
      <c r="K66" s="15">
        <f>J66-I66</f>
        <v>625</v>
      </c>
      <c r="L66" s="15">
        <v>1</v>
      </c>
      <c r="M66" s="15">
        <f>L66*K66</f>
        <v>625</v>
      </c>
      <c r="N66" s="15">
        <v>1.03</v>
      </c>
      <c r="O66" s="40">
        <f>N66*M66</f>
        <v>643.75</v>
      </c>
      <c r="P66" s="15">
        <v>40</v>
      </c>
      <c r="Q66" s="40">
        <f>H66+O66+P66</f>
        <v>683.75</v>
      </c>
      <c r="R66" s="15">
        <v>1</v>
      </c>
      <c r="S66" s="35">
        <f>Q66*R66</f>
        <v>683.75</v>
      </c>
    </row>
    <row r="67" spans="1:19" s="11" customFormat="1">
      <c r="A67" s="15" t="s">
        <v>638</v>
      </c>
      <c r="B67" s="15">
        <v>262</v>
      </c>
      <c r="C67" s="15" t="s">
        <v>637</v>
      </c>
      <c r="D67" s="15">
        <v>20</v>
      </c>
      <c r="E67" s="15">
        <v>20</v>
      </c>
      <c r="F67" s="15">
        <f>E67-D67</f>
        <v>0</v>
      </c>
      <c r="G67" s="35">
        <v>9.5</v>
      </c>
      <c r="H67" s="15">
        <f>F67*G67</f>
        <v>0</v>
      </c>
      <c r="I67" s="15">
        <v>16295</v>
      </c>
      <c r="J67" s="15">
        <v>16819</v>
      </c>
      <c r="K67" s="15">
        <f>J67-I67</f>
        <v>524</v>
      </c>
      <c r="L67" s="15">
        <v>40</v>
      </c>
      <c r="M67" s="15">
        <f>K67*L67</f>
        <v>20960</v>
      </c>
      <c r="N67" s="15">
        <v>1.03</v>
      </c>
      <c r="O67" s="40">
        <f>N67*M67</f>
        <v>21588.799999999999</v>
      </c>
      <c r="P67" s="15"/>
      <c r="Q67" s="40">
        <f>H67+O67+P67</f>
        <v>21588.799999999999</v>
      </c>
      <c r="R67" s="15">
        <v>0.5</v>
      </c>
      <c r="S67" s="35">
        <f>Q67*R67</f>
        <v>10794.4</v>
      </c>
    </row>
    <row r="68" spans="1:19" s="11" customFormat="1">
      <c r="A68" s="15" t="s">
        <v>23</v>
      </c>
      <c r="B68" s="15"/>
      <c r="C68" s="15" t="s">
        <v>637</v>
      </c>
      <c r="D68" s="15"/>
      <c r="E68" s="15"/>
      <c r="F68" s="15">
        <f>SUM(F66:F67)</f>
        <v>0</v>
      </c>
      <c r="G68" s="35">
        <v>9.5</v>
      </c>
      <c r="H68" s="15">
        <f>F68*G68</f>
        <v>0</v>
      </c>
      <c r="I68" s="15"/>
      <c r="J68" s="15"/>
      <c r="K68" s="15"/>
      <c r="L68" s="15"/>
      <c r="M68" s="15">
        <f>SUM(M66:M67)</f>
        <v>21585</v>
      </c>
      <c r="N68" s="15">
        <v>1.03</v>
      </c>
      <c r="O68" s="40">
        <f>N68*M68</f>
        <v>22232.55</v>
      </c>
      <c r="P68" s="15">
        <f>SUM(P66:P67)</f>
        <v>40</v>
      </c>
      <c r="Q68" s="40">
        <f>O68+P68</f>
        <v>22272.55</v>
      </c>
      <c r="R68" s="15"/>
      <c r="S68" s="35">
        <f>SUM(S66:S67)</f>
        <v>11478.15</v>
      </c>
    </row>
    <row r="69" spans="1:19" s="11" customFormat="1">
      <c r="A69" s="15" t="s">
        <v>329</v>
      </c>
      <c r="B69" s="15"/>
      <c r="C69" s="15" t="s">
        <v>539</v>
      </c>
      <c r="D69" s="15"/>
      <c r="E69" s="15"/>
      <c r="F69" s="15"/>
      <c r="G69" s="35"/>
      <c r="H69" s="15"/>
      <c r="I69" s="15"/>
      <c r="J69" s="15"/>
      <c r="K69" s="15"/>
      <c r="L69" s="15"/>
      <c r="M69" s="15"/>
      <c r="N69" s="15"/>
      <c r="O69" s="40"/>
      <c r="P69" s="15"/>
      <c r="Q69" s="40"/>
      <c r="R69" s="15"/>
      <c r="S69" s="35">
        <v>59627.06</v>
      </c>
    </row>
    <row r="70" spans="1:19" s="11" customFormat="1">
      <c r="A70" s="33" t="s">
        <v>331</v>
      </c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>
        <f>S69-S68</f>
        <v>48148.91</v>
      </c>
    </row>
    <row r="71" spans="1:19" s="11" customFormat="1"/>
    <row r="72" spans="1:19" s="11" customFormat="1"/>
    <row r="73" spans="1:19" s="11" customFormat="1" ht="32.1" customHeight="1">
      <c r="A73" s="15" t="s">
        <v>1</v>
      </c>
      <c r="B73" s="6" t="s">
        <v>27</v>
      </c>
      <c r="C73" s="14" t="s">
        <v>630</v>
      </c>
      <c r="D73" s="15" t="s">
        <v>30</v>
      </c>
      <c r="E73" s="15" t="s">
        <v>31</v>
      </c>
      <c r="F73" s="15" t="s">
        <v>6</v>
      </c>
      <c r="G73" s="35" t="s">
        <v>32</v>
      </c>
      <c r="H73" s="15" t="s">
        <v>33</v>
      </c>
      <c r="I73" s="15" t="s">
        <v>2</v>
      </c>
      <c r="J73" s="15" t="s">
        <v>3</v>
      </c>
      <c r="K73" s="15" t="s">
        <v>4</v>
      </c>
      <c r="L73" s="15" t="s">
        <v>5</v>
      </c>
      <c r="M73" s="15" t="s">
        <v>6</v>
      </c>
      <c r="N73" s="15"/>
      <c r="O73" s="40" t="s">
        <v>8</v>
      </c>
      <c r="P73" s="15" t="s">
        <v>38</v>
      </c>
      <c r="Q73" s="40" t="s">
        <v>23</v>
      </c>
      <c r="R73" s="15" t="s">
        <v>39</v>
      </c>
      <c r="S73" s="35" t="s">
        <v>40</v>
      </c>
    </row>
    <row r="74" spans="1:19" s="11" customFormat="1">
      <c r="A74" s="15" t="s">
        <v>639</v>
      </c>
      <c r="B74" s="15">
        <v>453</v>
      </c>
      <c r="C74" s="15" t="s">
        <v>113</v>
      </c>
      <c r="D74" s="15"/>
      <c r="E74" s="15"/>
      <c r="F74" s="15"/>
      <c r="G74" s="35"/>
      <c r="H74" s="15"/>
      <c r="I74" s="15">
        <v>4389</v>
      </c>
      <c r="J74" s="15">
        <v>4651</v>
      </c>
      <c r="K74" s="15">
        <f>J74-I74</f>
        <v>262</v>
      </c>
      <c r="L74" s="15">
        <v>40</v>
      </c>
      <c r="M74" s="15">
        <f>K74*L74-M70</f>
        <v>10480</v>
      </c>
      <c r="N74" s="15">
        <v>1.03</v>
      </c>
      <c r="O74" s="40">
        <f>N74*M74</f>
        <v>10794.4</v>
      </c>
      <c r="P74" s="15"/>
      <c r="Q74" s="40">
        <f>O74-O70</f>
        <v>10794.4</v>
      </c>
      <c r="R74" s="15">
        <v>1</v>
      </c>
      <c r="S74" s="35">
        <f>Q74*R74</f>
        <v>10794.4</v>
      </c>
    </row>
    <row r="75" spans="1:19" s="11" customForma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</row>
    <row r="76" spans="1:19" s="11" customFormat="1"/>
    <row r="77" spans="1:19" s="11" customFormat="1" ht="26.25">
      <c r="A77" s="15" t="s">
        <v>1</v>
      </c>
      <c r="B77" s="6" t="s">
        <v>27</v>
      </c>
      <c r="C77" s="14" t="s">
        <v>640</v>
      </c>
      <c r="D77" s="15" t="s">
        <v>30</v>
      </c>
      <c r="E77" s="15" t="s">
        <v>31</v>
      </c>
      <c r="F77" s="15" t="s">
        <v>6</v>
      </c>
      <c r="G77" s="35" t="s">
        <v>32</v>
      </c>
      <c r="H77" s="15" t="s">
        <v>33</v>
      </c>
      <c r="I77" s="15" t="s">
        <v>2</v>
      </c>
      <c r="J77" s="15" t="s">
        <v>3</v>
      </c>
      <c r="K77" s="15" t="s">
        <v>4</v>
      </c>
      <c r="L77" s="15" t="s">
        <v>5</v>
      </c>
      <c r="M77" s="15" t="s">
        <v>6</v>
      </c>
      <c r="N77" s="15"/>
      <c r="O77" s="40" t="s">
        <v>8</v>
      </c>
      <c r="P77" s="15" t="s">
        <v>38</v>
      </c>
      <c r="Q77" s="40" t="s">
        <v>23</v>
      </c>
      <c r="R77" s="15" t="s">
        <v>39</v>
      </c>
      <c r="S77" s="35" t="s">
        <v>40</v>
      </c>
    </row>
    <row r="78" spans="1:19" s="11" customFormat="1">
      <c r="A78" s="15" t="s">
        <v>641</v>
      </c>
      <c r="B78" s="15"/>
      <c r="C78" s="15"/>
      <c r="D78" s="15"/>
      <c r="E78" s="15"/>
      <c r="F78" s="15"/>
      <c r="G78" s="35"/>
      <c r="H78" s="15"/>
      <c r="I78" s="15"/>
      <c r="J78" s="15"/>
      <c r="K78" s="15"/>
      <c r="L78" s="15"/>
      <c r="M78" s="15"/>
      <c r="N78" s="15"/>
      <c r="O78" s="40"/>
      <c r="P78" s="15"/>
      <c r="Q78" s="40"/>
      <c r="R78" s="15"/>
      <c r="S78" s="35"/>
    </row>
    <row r="79" spans="1:19" s="11" customFormat="1">
      <c r="A79" s="15" t="s">
        <v>642</v>
      </c>
      <c r="B79" s="15">
        <v>515</v>
      </c>
      <c r="C79" s="15" t="s">
        <v>643</v>
      </c>
      <c r="D79" s="15"/>
      <c r="E79" s="15"/>
      <c r="F79" s="15"/>
      <c r="G79" s="35"/>
      <c r="H79" s="15"/>
      <c r="I79" s="15">
        <v>419</v>
      </c>
      <c r="J79" s="15">
        <v>496</v>
      </c>
      <c r="K79" s="15">
        <f t="shared" ref="K79:K82" si="15">J79-I79</f>
        <v>77</v>
      </c>
      <c r="L79" s="15">
        <v>20</v>
      </c>
      <c r="M79" s="15">
        <f t="shared" ref="M79:M82" si="16">K79*L79</f>
        <v>1540</v>
      </c>
      <c r="N79" s="15">
        <v>1.03</v>
      </c>
      <c r="O79" s="15">
        <f t="shared" ref="O79:O83" si="17">M79*N79</f>
        <v>1586.2</v>
      </c>
      <c r="P79" s="15"/>
      <c r="Q79" s="15">
        <f>O79+H79</f>
        <v>1586.2</v>
      </c>
      <c r="R79" s="15">
        <v>1</v>
      </c>
      <c r="S79" s="15">
        <f>Q79*R79</f>
        <v>1586.2</v>
      </c>
    </row>
    <row r="80" spans="1:19" s="11" customFormat="1">
      <c r="A80" s="15" t="s">
        <v>644</v>
      </c>
      <c r="B80" s="15">
        <v>286</v>
      </c>
      <c r="C80" s="15" t="s">
        <v>645</v>
      </c>
      <c r="D80" s="15">
        <v>38</v>
      </c>
      <c r="E80" s="15">
        <v>38</v>
      </c>
      <c r="F80" s="15">
        <f>SUM(E80-D80)</f>
        <v>0</v>
      </c>
      <c r="G80" s="35">
        <v>9.5</v>
      </c>
      <c r="H80" s="15">
        <f>F80*G80</f>
        <v>0</v>
      </c>
      <c r="I80" s="15">
        <v>25776</v>
      </c>
      <c r="J80" s="15">
        <v>26123</v>
      </c>
      <c r="K80" s="15">
        <f t="shared" si="15"/>
        <v>347</v>
      </c>
      <c r="L80" s="15">
        <v>1</v>
      </c>
      <c r="M80" s="15">
        <f>L80*K80</f>
        <v>347</v>
      </c>
      <c r="N80" s="15">
        <v>1.03</v>
      </c>
      <c r="O80" s="40">
        <f>N80*M80</f>
        <v>357.41</v>
      </c>
      <c r="P80" s="15">
        <v>40</v>
      </c>
      <c r="Q80" s="40">
        <f>H80+O80+P80</f>
        <v>397.41</v>
      </c>
      <c r="R80" s="15">
        <v>1</v>
      </c>
      <c r="S80" s="35">
        <f>Q80*R80</f>
        <v>397.41</v>
      </c>
    </row>
    <row r="81" spans="1:19" s="11" customFormat="1">
      <c r="A81" s="15" t="s">
        <v>646</v>
      </c>
      <c r="B81" s="15">
        <v>460</v>
      </c>
      <c r="C81" s="15"/>
      <c r="D81" s="15"/>
      <c r="E81" s="15"/>
      <c r="F81" s="15"/>
      <c r="G81" s="35"/>
      <c r="H81" s="15"/>
      <c r="I81" s="15">
        <v>1389</v>
      </c>
      <c r="J81" s="15">
        <v>1642</v>
      </c>
      <c r="K81" s="15">
        <f t="shared" si="15"/>
        <v>253</v>
      </c>
      <c r="L81" s="15">
        <v>20</v>
      </c>
      <c r="M81" s="15">
        <f t="shared" si="16"/>
        <v>5060</v>
      </c>
      <c r="N81" s="15">
        <v>1.03</v>
      </c>
      <c r="O81" s="40">
        <f t="shared" si="17"/>
        <v>5211.8</v>
      </c>
      <c r="P81" s="15"/>
      <c r="Q81" s="40">
        <f>O81</f>
        <v>5211.8</v>
      </c>
      <c r="R81" s="15"/>
      <c r="S81" s="35">
        <f>Q81</f>
        <v>5211.8</v>
      </c>
    </row>
    <row r="82" spans="1:19" s="11" customFormat="1">
      <c r="A82" s="15" t="s">
        <v>647</v>
      </c>
      <c r="B82" s="15">
        <v>465</v>
      </c>
      <c r="C82" s="15"/>
      <c r="D82" s="15"/>
      <c r="E82" s="15"/>
      <c r="F82" s="15"/>
      <c r="G82" s="35"/>
      <c r="H82" s="15"/>
      <c r="I82" s="15">
        <v>2142</v>
      </c>
      <c r="J82" s="15">
        <v>2565</v>
      </c>
      <c r="K82" s="15">
        <f t="shared" si="15"/>
        <v>423</v>
      </c>
      <c r="L82" s="15">
        <v>20</v>
      </c>
      <c r="M82" s="15">
        <f t="shared" si="16"/>
        <v>8460</v>
      </c>
      <c r="N82" s="15">
        <v>1.03</v>
      </c>
      <c r="O82" s="40">
        <f t="shared" si="17"/>
        <v>8713.7999999999993</v>
      </c>
      <c r="P82" s="15">
        <f>SUM(P81:P81)</f>
        <v>0</v>
      </c>
      <c r="Q82" s="40">
        <f>O82</f>
        <v>8713.7999999999993</v>
      </c>
      <c r="R82" s="15"/>
      <c r="S82" s="35">
        <f>Q82</f>
        <v>8713.7999999999993</v>
      </c>
    </row>
    <row r="83" spans="1:19" s="11" customFormat="1">
      <c r="A83" s="15" t="s">
        <v>23</v>
      </c>
      <c r="B83" s="15"/>
      <c r="C83" s="15" t="s">
        <v>645</v>
      </c>
      <c r="D83" s="15"/>
      <c r="E83" s="15"/>
      <c r="F83" s="15">
        <v>0</v>
      </c>
      <c r="G83" s="35">
        <v>9.5</v>
      </c>
      <c r="H83" s="15">
        <f>F83*G83</f>
        <v>0</v>
      </c>
      <c r="I83" s="15"/>
      <c r="J83" s="15"/>
      <c r="K83" s="15"/>
      <c r="L83" s="15"/>
      <c r="M83" s="15">
        <f>SUM(M81:M82)</f>
        <v>13520</v>
      </c>
      <c r="N83" s="15">
        <v>1.03</v>
      </c>
      <c r="O83" s="40">
        <f t="shared" si="17"/>
        <v>13925.6</v>
      </c>
      <c r="P83" s="15"/>
      <c r="Q83" s="40">
        <f>H83+O83+P83</f>
        <v>13925.6</v>
      </c>
      <c r="R83" s="15">
        <v>1</v>
      </c>
      <c r="S83" s="35">
        <f>SUM(S79:S82)</f>
        <v>15909.21</v>
      </c>
    </row>
    <row r="84" spans="1:19" s="11" customFormat="1">
      <c r="A84" s="15" t="s">
        <v>329</v>
      </c>
      <c r="B84" s="15"/>
      <c r="C84" s="15" t="s">
        <v>330</v>
      </c>
      <c r="D84" s="15"/>
      <c r="E84" s="15"/>
      <c r="F84" s="15"/>
      <c r="G84" s="35"/>
      <c r="H84" s="15"/>
      <c r="I84" s="15"/>
      <c r="J84" s="15"/>
      <c r="K84" s="15"/>
      <c r="L84" s="15"/>
      <c r="M84" s="31"/>
      <c r="N84" s="15"/>
      <c r="O84" s="40"/>
      <c r="P84" s="15"/>
      <c r="Q84" s="40"/>
      <c r="R84" s="15"/>
      <c r="S84" s="35">
        <v>220438.05</v>
      </c>
    </row>
    <row r="85" spans="1:19" s="11" customFormat="1">
      <c r="A85" s="33" t="s">
        <v>331</v>
      </c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>
        <f>S84-S83</f>
        <v>204528.84</v>
      </c>
    </row>
    <row r="86" spans="1:19" s="11" customFormat="1"/>
    <row r="87" spans="1:19" s="11" customFormat="1"/>
    <row r="88" spans="1:19" s="11" customFormat="1" ht="26.25">
      <c r="A88" s="15" t="s">
        <v>1</v>
      </c>
      <c r="B88" s="6" t="s">
        <v>27</v>
      </c>
      <c r="C88" s="14" t="s">
        <v>648</v>
      </c>
      <c r="D88" s="15" t="s">
        <v>30</v>
      </c>
      <c r="E88" s="15" t="s">
        <v>31</v>
      </c>
      <c r="F88" s="15" t="s">
        <v>6</v>
      </c>
      <c r="G88" s="35" t="s">
        <v>32</v>
      </c>
      <c r="H88" s="15" t="s">
        <v>33</v>
      </c>
      <c r="I88" s="15" t="s">
        <v>2</v>
      </c>
      <c r="J88" s="15" t="s">
        <v>3</v>
      </c>
      <c r="K88" s="15" t="s">
        <v>4</v>
      </c>
      <c r="L88" s="15" t="s">
        <v>5</v>
      </c>
      <c r="M88" s="15" t="s">
        <v>6</v>
      </c>
      <c r="N88" s="15"/>
      <c r="O88" s="40" t="s">
        <v>8</v>
      </c>
      <c r="P88" s="15" t="s">
        <v>38</v>
      </c>
      <c r="Q88" s="40" t="s">
        <v>23</v>
      </c>
      <c r="R88" s="15" t="s">
        <v>39</v>
      </c>
      <c r="S88" s="35" t="s">
        <v>40</v>
      </c>
    </row>
    <row r="89" spans="1:19" s="11" customFormat="1">
      <c r="A89" s="55"/>
      <c r="B89" s="171"/>
      <c r="C89" s="14" t="s">
        <v>619</v>
      </c>
      <c r="D89" s="15"/>
      <c r="E89" s="15"/>
      <c r="F89" s="15"/>
      <c r="G89" s="35"/>
      <c r="H89" s="15"/>
      <c r="I89" s="15"/>
      <c r="J89" s="15"/>
      <c r="K89" s="15"/>
      <c r="L89" s="15"/>
      <c r="M89" s="15"/>
      <c r="N89" s="15"/>
      <c r="O89" s="40"/>
      <c r="P89" s="15"/>
      <c r="Q89" s="40"/>
      <c r="R89" s="15"/>
      <c r="S89" s="35"/>
    </row>
    <row r="90" spans="1:19" s="11" customFormat="1">
      <c r="A90" s="15" t="s">
        <v>649</v>
      </c>
      <c r="B90" s="15">
        <v>208</v>
      </c>
      <c r="C90" s="15" t="s">
        <v>650</v>
      </c>
      <c r="D90" s="15">
        <v>5237</v>
      </c>
      <c r="E90" s="15">
        <v>5237</v>
      </c>
      <c r="F90" s="15">
        <f>SUM(E90-D90)</f>
        <v>0</v>
      </c>
      <c r="G90" s="35">
        <v>9.5</v>
      </c>
      <c r="H90" s="15">
        <f>F90*G90</f>
        <v>0</v>
      </c>
      <c r="I90" s="15">
        <v>41571</v>
      </c>
      <c r="J90" s="15">
        <v>44616</v>
      </c>
      <c r="K90" s="15">
        <f>J90-I90</f>
        <v>3045</v>
      </c>
      <c r="L90" s="15">
        <v>1</v>
      </c>
      <c r="M90" s="15">
        <f>L90*K90</f>
        <v>3045</v>
      </c>
      <c r="N90" s="15">
        <v>1.03</v>
      </c>
      <c r="O90" s="40">
        <f>N90*M90</f>
        <v>3136.35</v>
      </c>
      <c r="P90" s="15"/>
      <c r="Q90" s="40">
        <f>H90+O90+P90</f>
        <v>3136.35</v>
      </c>
      <c r="R90" s="15">
        <v>1</v>
      </c>
      <c r="S90" s="35">
        <f t="shared" ref="S90:S95" si="18">Q90*R90</f>
        <v>3136.35</v>
      </c>
    </row>
    <row r="91" spans="1:19" s="11" customFormat="1">
      <c r="A91" s="15" t="s">
        <v>651</v>
      </c>
      <c r="B91" s="15">
        <v>207</v>
      </c>
      <c r="C91" s="15" t="s">
        <v>650</v>
      </c>
      <c r="D91" s="15">
        <v>0</v>
      </c>
      <c r="E91" s="15"/>
      <c r="F91" s="15">
        <f>SUM(E91-D91)</f>
        <v>0</v>
      </c>
      <c r="G91" s="35">
        <v>9.5</v>
      </c>
      <c r="H91" s="15">
        <f>F91*G91</f>
        <v>0</v>
      </c>
      <c r="I91" s="15">
        <v>51268</v>
      </c>
      <c r="J91" s="15">
        <v>53736</v>
      </c>
      <c r="K91" s="15">
        <f>J91-I91</f>
        <v>2468</v>
      </c>
      <c r="L91" s="15">
        <v>1</v>
      </c>
      <c r="M91" s="15">
        <f>L91*K91</f>
        <v>2468</v>
      </c>
      <c r="N91" s="15">
        <v>1.03</v>
      </c>
      <c r="O91" s="40">
        <f>N91*M91</f>
        <v>2542.04</v>
      </c>
      <c r="P91" s="15"/>
      <c r="Q91" s="40">
        <f>H91+O91+P91</f>
        <v>2542.04</v>
      </c>
      <c r="R91" s="15">
        <v>1</v>
      </c>
      <c r="S91" s="35">
        <f t="shared" si="18"/>
        <v>2542.04</v>
      </c>
    </row>
    <row r="92" spans="1:19" s="11" customFormat="1">
      <c r="A92" s="15" t="s">
        <v>652</v>
      </c>
      <c r="B92" s="15">
        <v>211</v>
      </c>
      <c r="C92" s="15" t="s">
        <v>650</v>
      </c>
      <c r="D92" s="15"/>
      <c r="E92" s="15"/>
      <c r="F92" s="15"/>
      <c r="G92" s="35"/>
      <c r="H92" s="15"/>
      <c r="I92" s="15">
        <v>2707</v>
      </c>
      <c r="J92" s="15">
        <v>2881</v>
      </c>
      <c r="K92" s="15">
        <f>J92-I92</f>
        <v>174</v>
      </c>
      <c r="L92" s="15">
        <v>40</v>
      </c>
      <c r="M92" s="15">
        <f>L92*K92</f>
        <v>6960</v>
      </c>
      <c r="N92" s="15">
        <v>1.03</v>
      </c>
      <c r="O92" s="40">
        <f>N92*M92</f>
        <v>7168.8</v>
      </c>
      <c r="P92" s="15"/>
      <c r="Q92" s="40">
        <f>H92+O92+P92</f>
        <v>7168.8</v>
      </c>
      <c r="R92" s="15">
        <v>1</v>
      </c>
      <c r="S92" s="35">
        <f t="shared" si="18"/>
        <v>7168.8</v>
      </c>
    </row>
    <row r="93" spans="1:19" s="11" customFormat="1">
      <c r="A93" s="15" t="s">
        <v>653</v>
      </c>
      <c r="B93" s="15">
        <v>577</v>
      </c>
      <c r="C93" s="15" t="s">
        <v>650</v>
      </c>
      <c r="D93" s="15"/>
      <c r="E93" s="15"/>
      <c r="F93" s="15"/>
      <c r="G93" s="35"/>
      <c r="H93" s="15"/>
      <c r="I93" s="174">
        <v>21954</v>
      </c>
      <c r="J93" s="174">
        <v>25361</v>
      </c>
      <c r="K93" s="15">
        <f>J93-I93</f>
        <v>3407</v>
      </c>
      <c r="L93" s="15">
        <v>80</v>
      </c>
      <c r="M93" s="15">
        <f>L93*K93</f>
        <v>272560</v>
      </c>
      <c r="N93" s="15">
        <v>1.03</v>
      </c>
      <c r="O93" s="40">
        <f>N93*M93</f>
        <v>280736.8</v>
      </c>
      <c r="P93" s="15"/>
      <c r="Q93" s="40">
        <f>H93+O93+P93</f>
        <v>280736.8</v>
      </c>
      <c r="R93" s="15">
        <v>1</v>
      </c>
      <c r="S93" s="35">
        <f t="shared" si="18"/>
        <v>280736.8</v>
      </c>
    </row>
    <row r="94" spans="1:19" s="11" customFormat="1">
      <c r="A94" s="15" t="s">
        <v>654</v>
      </c>
      <c r="B94" s="15">
        <v>506</v>
      </c>
      <c r="C94" s="15" t="s">
        <v>650</v>
      </c>
      <c r="D94" s="15"/>
      <c r="E94" s="15"/>
      <c r="F94" s="15"/>
      <c r="G94" s="35"/>
      <c r="H94" s="15"/>
      <c r="I94" s="15">
        <v>1477</v>
      </c>
      <c r="J94" s="15">
        <v>1949</v>
      </c>
      <c r="K94" s="15">
        <f>J94-I94</f>
        <v>472</v>
      </c>
      <c r="L94" s="15">
        <v>20</v>
      </c>
      <c r="M94" s="15">
        <f>L94*K94</f>
        <v>9440</v>
      </c>
      <c r="N94" s="15">
        <v>1.03</v>
      </c>
      <c r="O94" s="40">
        <f>N94*M94</f>
        <v>9723.2000000000007</v>
      </c>
      <c r="P94" s="15"/>
      <c r="Q94" s="40">
        <f>H94+O94+P94</f>
        <v>9723.2000000000007</v>
      </c>
      <c r="R94" s="15">
        <v>1</v>
      </c>
      <c r="S94" s="35">
        <f t="shared" si="18"/>
        <v>9723.2000000000007</v>
      </c>
    </row>
    <row r="95" spans="1:19" s="11" customFormat="1">
      <c r="A95" s="172" t="s">
        <v>627</v>
      </c>
      <c r="B95" s="172"/>
      <c r="C95" s="15" t="s">
        <v>650</v>
      </c>
      <c r="D95" s="172"/>
      <c r="E95" s="172"/>
      <c r="F95" s="172"/>
      <c r="G95" s="173"/>
      <c r="H95" s="172"/>
      <c r="I95" s="172"/>
      <c r="J95" s="172"/>
      <c r="K95" s="172"/>
      <c r="L95" s="172"/>
      <c r="M95" s="172"/>
      <c r="N95" s="172"/>
      <c r="O95" s="175"/>
      <c r="P95" s="172"/>
      <c r="Q95" s="175">
        <f>S124</f>
        <v>11620.46</v>
      </c>
      <c r="R95" s="172">
        <v>0.1</v>
      </c>
      <c r="S95" s="173">
        <f t="shared" si="18"/>
        <v>1162.046</v>
      </c>
    </row>
    <row r="96" spans="1:19" s="11" customFormat="1">
      <c r="A96" s="172" t="s">
        <v>23</v>
      </c>
      <c r="B96" s="172"/>
      <c r="C96" s="172" t="s">
        <v>650</v>
      </c>
      <c r="D96" s="172"/>
      <c r="E96" s="172"/>
      <c r="F96" s="172"/>
      <c r="G96" s="173"/>
      <c r="H96" s="172"/>
      <c r="I96" s="172"/>
      <c r="J96" s="172"/>
      <c r="K96" s="172"/>
      <c r="L96" s="172"/>
      <c r="M96" s="172"/>
      <c r="N96" s="172"/>
      <c r="O96" s="175"/>
      <c r="P96" s="172"/>
      <c r="Q96" s="175"/>
      <c r="R96" s="172"/>
      <c r="S96" s="173">
        <f>SUM(S90:S95)</f>
        <v>304469.23599999998</v>
      </c>
    </row>
    <row r="97" spans="1:19" s="11" customFormat="1">
      <c r="A97" s="15" t="s">
        <v>329</v>
      </c>
      <c r="B97" s="15"/>
      <c r="C97" s="15" t="s">
        <v>655</v>
      </c>
      <c r="D97" s="15" t="s">
        <v>656</v>
      </c>
      <c r="E97" s="15"/>
      <c r="F97" s="15"/>
      <c r="G97" s="35"/>
      <c r="H97" s="15"/>
      <c r="I97" s="15"/>
      <c r="J97" s="15"/>
      <c r="K97" s="15"/>
      <c r="L97" s="15"/>
      <c r="M97" s="15"/>
      <c r="N97" s="15"/>
      <c r="O97" s="40"/>
      <c r="P97" s="15"/>
      <c r="Q97" s="40"/>
      <c r="R97" s="15"/>
      <c r="S97" s="33">
        <v>765761.73</v>
      </c>
    </row>
    <row r="98" spans="1:19" s="11" customFormat="1">
      <c r="A98" s="33" t="s">
        <v>331</v>
      </c>
      <c r="B98" s="15"/>
      <c r="C98" s="15"/>
      <c r="D98" s="15"/>
      <c r="E98" s="15"/>
      <c r="F98" s="15"/>
      <c r="G98" s="35"/>
      <c r="H98" s="15"/>
      <c r="I98" s="15"/>
      <c r="J98" s="15"/>
      <c r="K98" s="15"/>
      <c r="L98" s="15"/>
      <c r="M98" s="15"/>
      <c r="N98" s="15"/>
      <c r="O98" s="40"/>
      <c r="P98" s="15"/>
      <c r="Q98" s="40"/>
      <c r="R98" s="15"/>
      <c r="S98" s="35">
        <f>S97-S96</f>
        <v>461292.49400000001</v>
      </c>
    </row>
    <row r="99" spans="1:19" s="11" customFormat="1"/>
    <row r="100" spans="1:19" s="11" customFormat="1"/>
    <row r="101" spans="1:19" s="11" customFormat="1"/>
    <row r="102" spans="1:19" s="11" customFormat="1"/>
    <row r="103" spans="1:19" s="11" customFormat="1" ht="33" customHeight="1">
      <c r="A103" s="15" t="s">
        <v>1</v>
      </c>
      <c r="B103" s="6" t="s">
        <v>27</v>
      </c>
      <c r="C103" s="14" t="s">
        <v>648</v>
      </c>
      <c r="D103" s="15" t="s">
        <v>30</v>
      </c>
      <c r="E103" s="15" t="s">
        <v>31</v>
      </c>
      <c r="F103" s="15" t="s">
        <v>6</v>
      </c>
      <c r="G103" s="35" t="s">
        <v>32</v>
      </c>
      <c r="H103" s="15" t="s">
        <v>33</v>
      </c>
      <c r="I103" s="15" t="s">
        <v>2</v>
      </c>
      <c r="J103" s="15" t="s">
        <v>3</v>
      </c>
      <c r="K103" s="15" t="s">
        <v>4</v>
      </c>
      <c r="L103" s="15" t="s">
        <v>5</v>
      </c>
      <c r="M103" s="15" t="s">
        <v>6</v>
      </c>
      <c r="N103" s="15"/>
      <c r="O103" s="40" t="s">
        <v>8</v>
      </c>
      <c r="P103" s="15" t="s">
        <v>38</v>
      </c>
      <c r="Q103" s="40" t="s">
        <v>23</v>
      </c>
      <c r="R103" s="15" t="s">
        <v>39</v>
      </c>
      <c r="S103" s="35" t="s">
        <v>40</v>
      </c>
    </row>
    <row r="104" spans="1:19" s="11" customFormat="1">
      <c r="A104" s="15" t="s">
        <v>657</v>
      </c>
      <c r="B104" s="15"/>
      <c r="C104" s="15" t="s">
        <v>79</v>
      </c>
      <c r="D104" s="15">
        <v>4287</v>
      </c>
      <c r="E104" s="15" t="s">
        <v>619</v>
      </c>
      <c r="F104" s="15"/>
      <c r="G104" s="35"/>
      <c r="H104" s="15"/>
      <c r="I104" s="15"/>
      <c r="J104" s="15"/>
      <c r="K104" s="15"/>
      <c r="L104" s="15"/>
      <c r="M104" s="15"/>
      <c r="N104" s="15"/>
      <c r="O104" s="40"/>
      <c r="P104" s="15"/>
      <c r="Q104" s="40"/>
      <c r="R104" s="15"/>
      <c r="S104" s="35"/>
    </row>
    <row r="105" spans="1:19" s="11" customFormat="1">
      <c r="A105" s="15" t="s">
        <v>658</v>
      </c>
      <c r="B105" s="15">
        <v>263</v>
      </c>
      <c r="C105" s="15" t="s">
        <v>79</v>
      </c>
      <c r="D105" s="15">
        <v>173</v>
      </c>
      <c r="E105" s="15">
        <v>173</v>
      </c>
      <c r="F105" s="15">
        <f>SUM(E105-D105)</f>
        <v>0</v>
      </c>
      <c r="G105" s="35">
        <v>9.5</v>
      </c>
      <c r="H105" s="15">
        <f>F105*G105</f>
        <v>0</v>
      </c>
      <c r="I105" s="15">
        <v>9599</v>
      </c>
      <c r="J105" s="15">
        <v>9744</v>
      </c>
      <c r="K105" s="15">
        <f>J105-I105</f>
        <v>145</v>
      </c>
      <c r="L105" s="15">
        <v>1</v>
      </c>
      <c r="M105" s="15">
        <f>L105*K105</f>
        <v>145</v>
      </c>
      <c r="N105" s="15">
        <v>1.03</v>
      </c>
      <c r="O105" s="40">
        <f>N105*M105</f>
        <v>149.35</v>
      </c>
      <c r="P105" s="15">
        <v>40</v>
      </c>
      <c r="Q105" s="40">
        <f>H105+O105+P105</f>
        <v>189.35</v>
      </c>
      <c r="R105" s="15">
        <v>1</v>
      </c>
      <c r="S105" s="35">
        <f>Q105*R105</f>
        <v>189.35</v>
      </c>
    </row>
    <row r="106" spans="1:19" s="11" customFormat="1">
      <c r="A106" s="15" t="s">
        <v>659</v>
      </c>
      <c r="B106" s="15">
        <v>265</v>
      </c>
      <c r="C106" s="15" t="s">
        <v>79</v>
      </c>
      <c r="D106" s="15"/>
      <c r="E106" s="15"/>
      <c r="F106" s="15"/>
      <c r="G106" s="35"/>
      <c r="H106" s="15"/>
      <c r="I106" s="15">
        <v>25796</v>
      </c>
      <c r="J106" s="15">
        <v>26056</v>
      </c>
      <c r="K106" s="15">
        <f>J106-I106</f>
        <v>260</v>
      </c>
      <c r="L106" s="15">
        <v>50</v>
      </c>
      <c r="M106" s="15">
        <f>L106*K106</f>
        <v>13000</v>
      </c>
      <c r="N106" s="15">
        <v>1.03</v>
      </c>
      <c r="O106" s="40">
        <f>N106*M106</f>
        <v>13390</v>
      </c>
      <c r="P106" s="15"/>
      <c r="Q106" s="40">
        <f>H106+O106+P106</f>
        <v>13390</v>
      </c>
      <c r="R106" s="15">
        <v>1</v>
      </c>
      <c r="S106" s="35">
        <f>Q106*R106</f>
        <v>13390</v>
      </c>
    </row>
    <row r="107" spans="1:19" s="11" customFormat="1">
      <c r="A107" s="15" t="s">
        <v>660</v>
      </c>
      <c r="B107" s="15">
        <v>268</v>
      </c>
      <c r="C107" s="15" t="s">
        <v>79</v>
      </c>
      <c r="D107" s="15">
        <v>13</v>
      </c>
      <c r="E107" s="15">
        <v>13</v>
      </c>
      <c r="F107" s="15">
        <f>SUM(E107-D107)</f>
        <v>0</v>
      </c>
      <c r="G107" s="35">
        <v>9.5</v>
      </c>
      <c r="H107" s="15">
        <f>F107*G107</f>
        <v>0</v>
      </c>
      <c r="I107" s="15">
        <v>3962</v>
      </c>
      <c r="J107" s="15">
        <v>4369</v>
      </c>
      <c r="K107" s="15">
        <f t="shared" ref="K107:K112" si="19">J107-I107</f>
        <v>407</v>
      </c>
      <c r="L107" s="15">
        <v>30</v>
      </c>
      <c r="M107" s="15">
        <f t="shared" ref="M107:M112" si="20">L107*K107</f>
        <v>12210</v>
      </c>
      <c r="N107" s="15">
        <v>1.03</v>
      </c>
      <c r="O107" s="40">
        <f t="shared" ref="O107:O112" si="21">N107*M107</f>
        <v>12576.3</v>
      </c>
      <c r="P107" s="15"/>
      <c r="Q107" s="40">
        <f t="shared" ref="Q107:Q112" si="22">H107+O107+P107</f>
        <v>12576.3</v>
      </c>
      <c r="R107" s="15">
        <v>1</v>
      </c>
      <c r="S107" s="35">
        <f t="shared" ref="S107:S115" si="23">Q107*R107</f>
        <v>12576.3</v>
      </c>
    </row>
    <row r="108" spans="1:19" s="11" customFormat="1">
      <c r="A108" s="15" t="s">
        <v>661</v>
      </c>
      <c r="B108" s="15">
        <v>267</v>
      </c>
      <c r="C108" s="15" t="s">
        <v>79</v>
      </c>
      <c r="D108" s="15"/>
      <c r="E108" s="15"/>
      <c r="F108" s="15"/>
      <c r="G108" s="35"/>
      <c r="H108" s="15"/>
      <c r="I108" s="15">
        <v>15237</v>
      </c>
      <c r="J108" s="15">
        <v>15903</v>
      </c>
      <c r="K108" s="15">
        <f t="shared" si="19"/>
        <v>666</v>
      </c>
      <c r="L108" s="15">
        <v>1</v>
      </c>
      <c r="M108" s="15">
        <f t="shared" si="20"/>
        <v>666</v>
      </c>
      <c r="N108" s="15">
        <v>1.03</v>
      </c>
      <c r="O108" s="40">
        <f t="shared" si="21"/>
        <v>685.98</v>
      </c>
      <c r="P108" s="15"/>
      <c r="Q108" s="40">
        <f t="shared" si="22"/>
        <v>685.98</v>
      </c>
      <c r="R108" s="15">
        <v>1</v>
      </c>
      <c r="S108" s="35">
        <f t="shared" si="23"/>
        <v>685.98</v>
      </c>
    </row>
    <row r="109" spans="1:19" s="11" customFormat="1">
      <c r="A109" s="15" t="s">
        <v>662</v>
      </c>
      <c r="B109" s="15"/>
      <c r="C109" s="15" t="s">
        <v>79</v>
      </c>
      <c r="D109" s="15">
        <v>88</v>
      </c>
      <c r="E109" s="15">
        <v>88</v>
      </c>
      <c r="F109" s="15">
        <f>E109-D109</f>
        <v>0</v>
      </c>
      <c r="G109" s="35">
        <v>9.5</v>
      </c>
      <c r="H109" s="15">
        <f>F109*G109</f>
        <v>0</v>
      </c>
      <c r="I109" s="15">
        <v>7546</v>
      </c>
      <c r="J109" s="15">
        <v>7546</v>
      </c>
      <c r="K109" s="15">
        <f t="shared" si="19"/>
        <v>0</v>
      </c>
      <c r="L109" s="15">
        <v>1</v>
      </c>
      <c r="M109" s="15">
        <f t="shared" si="20"/>
        <v>0</v>
      </c>
      <c r="N109" s="15">
        <v>1.03</v>
      </c>
      <c r="O109" s="40">
        <f t="shared" si="21"/>
        <v>0</v>
      </c>
      <c r="P109" s="15"/>
      <c r="Q109" s="40">
        <f t="shared" si="22"/>
        <v>0</v>
      </c>
      <c r="R109" s="15">
        <v>1</v>
      </c>
      <c r="S109" s="35">
        <f t="shared" si="23"/>
        <v>0</v>
      </c>
    </row>
    <row r="110" spans="1:19" s="11" customFormat="1">
      <c r="A110" s="15" t="s">
        <v>663</v>
      </c>
      <c r="B110" s="15"/>
      <c r="C110" s="15" t="s">
        <v>79</v>
      </c>
      <c r="D110" s="15">
        <v>20</v>
      </c>
      <c r="E110" s="15">
        <v>20</v>
      </c>
      <c r="F110" s="15">
        <f>SUM(E110-D110)</f>
        <v>0</v>
      </c>
      <c r="G110" s="35">
        <v>9.5</v>
      </c>
      <c r="H110" s="15">
        <f>F110*G110</f>
        <v>0</v>
      </c>
      <c r="I110" s="15">
        <v>123649</v>
      </c>
      <c r="J110" s="15">
        <v>123649</v>
      </c>
      <c r="K110" s="15">
        <f t="shared" si="19"/>
        <v>0</v>
      </c>
      <c r="L110" s="15">
        <v>1</v>
      </c>
      <c r="M110" s="15">
        <f t="shared" si="20"/>
        <v>0</v>
      </c>
      <c r="N110" s="15">
        <v>1.03</v>
      </c>
      <c r="O110" s="40">
        <f t="shared" si="21"/>
        <v>0</v>
      </c>
      <c r="P110" s="15"/>
      <c r="Q110" s="40">
        <f t="shared" si="22"/>
        <v>0</v>
      </c>
      <c r="R110" s="15">
        <v>1</v>
      </c>
      <c r="S110" s="35">
        <f t="shared" si="23"/>
        <v>0</v>
      </c>
    </row>
    <row r="111" spans="1:19" s="11" customFormat="1">
      <c r="A111" s="15" t="s">
        <v>664</v>
      </c>
      <c r="B111" s="15"/>
      <c r="C111" s="15" t="s">
        <v>79</v>
      </c>
      <c r="D111" s="15">
        <v>4019</v>
      </c>
      <c r="E111" s="15"/>
      <c r="F111" s="15"/>
      <c r="G111" s="35"/>
      <c r="H111" s="15"/>
      <c r="I111" s="15">
        <v>5071</v>
      </c>
      <c r="J111" s="15">
        <v>5071</v>
      </c>
      <c r="K111" s="15">
        <f t="shared" si="19"/>
        <v>0</v>
      </c>
      <c r="L111" s="15">
        <v>1</v>
      </c>
      <c r="M111" s="15">
        <f t="shared" si="20"/>
        <v>0</v>
      </c>
      <c r="N111" s="15">
        <v>1.03</v>
      </c>
      <c r="O111" s="40">
        <f t="shared" si="21"/>
        <v>0</v>
      </c>
      <c r="P111" s="15"/>
      <c r="Q111" s="40">
        <f t="shared" si="22"/>
        <v>0</v>
      </c>
      <c r="R111" s="15">
        <v>1</v>
      </c>
      <c r="S111" s="35">
        <f t="shared" si="23"/>
        <v>0</v>
      </c>
    </row>
    <row r="112" spans="1:19" s="11" customFormat="1">
      <c r="A112" s="15" t="s">
        <v>665</v>
      </c>
      <c r="B112" s="15"/>
      <c r="C112" s="15" t="s">
        <v>79</v>
      </c>
      <c r="D112" s="15">
        <v>4326</v>
      </c>
      <c r="E112" s="15"/>
      <c r="F112" s="15"/>
      <c r="G112" s="35"/>
      <c r="H112" s="15"/>
      <c r="I112" s="15">
        <v>165952</v>
      </c>
      <c r="J112" s="15">
        <v>165952</v>
      </c>
      <c r="K112" s="15">
        <f t="shared" si="19"/>
        <v>0</v>
      </c>
      <c r="L112" s="15">
        <v>1</v>
      </c>
      <c r="M112" s="15">
        <f t="shared" si="20"/>
        <v>0</v>
      </c>
      <c r="N112" s="15">
        <v>1.03</v>
      </c>
      <c r="O112" s="40">
        <f t="shared" si="21"/>
        <v>0</v>
      </c>
      <c r="P112" s="15"/>
      <c r="Q112" s="40">
        <f t="shared" si="22"/>
        <v>0</v>
      </c>
      <c r="R112" s="15">
        <v>1</v>
      </c>
      <c r="S112" s="35">
        <f t="shared" si="23"/>
        <v>0</v>
      </c>
    </row>
    <row r="113" spans="1:19" s="11" customFormat="1">
      <c r="A113" s="15" t="s">
        <v>666</v>
      </c>
      <c r="B113" s="15"/>
      <c r="C113" s="15"/>
      <c r="D113" s="15"/>
      <c r="E113" s="15"/>
      <c r="F113" s="15"/>
      <c r="G113" s="35"/>
      <c r="H113" s="6"/>
      <c r="I113" s="6"/>
      <c r="J113" s="6"/>
      <c r="K113" s="6"/>
      <c r="L113" s="6"/>
      <c r="M113" s="6"/>
      <c r="N113" s="15">
        <v>1.03</v>
      </c>
      <c r="O113" s="70"/>
      <c r="P113" s="81"/>
      <c r="Q113" s="63">
        <f>公寓等!F61</f>
        <v>1817.1264916467801</v>
      </c>
      <c r="R113" s="15">
        <v>0.5</v>
      </c>
      <c r="S113" s="35">
        <f t="shared" si="23"/>
        <v>908.56324582339005</v>
      </c>
    </row>
    <row r="114" spans="1:19" s="11" customFormat="1">
      <c r="A114" s="15" t="s">
        <v>667</v>
      </c>
      <c r="B114" s="15">
        <v>510</v>
      </c>
      <c r="C114" s="15" t="s">
        <v>79</v>
      </c>
      <c r="D114" s="15" t="s">
        <v>668</v>
      </c>
      <c r="E114" s="15"/>
      <c r="F114" s="15"/>
      <c r="G114" s="35"/>
      <c r="H114" s="15"/>
      <c r="I114" s="15">
        <v>170614</v>
      </c>
      <c r="J114" s="15">
        <v>200517</v>
      </c>
      <c r="K114" s="15">
        <f>J114-I114</f>
        <v>29903</v>
      </c>
      <c r="L114" s="15">
        <v>1</v>
      </c>
      <c r="M114" s="15">
        <f>K114*L114</f>
        <v>29903</v>
      </c>
      <c r="N114" s="15">
        <v>1.03</v>
      </c>
      <c r="O114" s="40">
        <f>M114*N114</f>
        <v>30800.09</v>
      </c>
      <c r="P114" s="15"/>
      <c r="Q114" s="40">
        <f>O114</f>
        <v>30800.09</v>
      </c>
      <c r="R114" s="15">
        <v>1</v>
      </c>
      <c r="S114" s="35">
        <f t="shared" si="23"/>
        <v>30800.09</v>
      </c>
    </row>
    <row r="115" spans="1:19" s="11" customFormat="1">
      <c r="A115" s="15" t="s">
        <v>667</v>
      </c>
      <c r="B115" s="15">
        <v>511</v>
      </c>
      <c r="C115" s="15" t="s">
        <v>79</v>
      </c>
      <c r="D115" s="15" t="s">
        <v>669</v>
      </c>
      <c r="E115" s="15"/>
      <c r="F115" s="15"/>
      <c r="G115" s="35"/>
      <c r="H115" s="15"/>
      <c r="I115" s="15">
        <v>147410</v>
      </c>
      <c r="J115" s="15">
        <v>174882</v>
      </c>
      <c r="K115" s="15">
        <f>J115-I115</f>
        <v>27472</v>
      </c>
      <c r="L115" s="15">
        <v>1</v>
      </c>
      <c r="M115" s="15">
        <f>K115*L115</f>
        <v>27472</v>
      </c>
      <c r="N115" s="15">
        <v>1.03</v>
      </c>
      <c r="O115" s="40">
        <f>M115*N115</f>
        <v>28296.16</v>
      </c>
      <c r="P115" s="15"/>
      <c r="Q115" s="40">
        <f>O115</f>
        <v>28296.16</v>
      </c>
      <c r="R115" s="15">
        <v>1</v>
      </c>
      <c r="S115" s="35">
        <f t="shared" si="23"/>
        <v>28296.16</v>
      </c>
    </row>
    <row r="116" spans="1:19" s="11" customFormat="1">
      <c r="A116" s="15" t="s">
        <v>23</v>
      </c>
      <c r="B116" s="15"/>
      <c r="C116" s="15"/>
      <c r="D116" s="15"/>
      <c r="E116" s="15"/>
      <c r="F116" s="15"/>
      <c r="G116" s="35"/>
      <c r="H116" s="15"/>
      <c r="I116" s="15"/>
      <c r="J116" s="15"/>
      <c r="K116" s="15"/>
      <c r="L116" s="15"/>
      <c r="M116" s="15"/>
      <c r="N116" s="15"/>
      <c r="O116" s="40"/>
      <c r="P116" s="15"/>
      <c r="Q116" s="31"/>
      <c r="R116" s="15"/>
      <c r="S116" s="31">
        <f>SUM(S105:S115)</f>
        <v>86846.443245823393</v>
      </c>
    </row>
    <row r="117" spans="1:19" s="11" customFormat="1">
      <c r="A117" s="33"/>
      <c r="B117" s="15"/>
      <c r="C117" s="15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</row>
    <row r="118" spans="1:19" s="11" customFormat="1"/>
    <row r="119" spans="1:19" s="11" customFormat="1"/>
    <row r="120" spans="1:19" s="11" customFormat="1"/>
    <row r="121" spans="1:19" s="11" customFormat="1">
      <c r="A121" s="15" t="s">
        <v>1</v>
      </c>
      <c r="B121" s="6" t="s">
        <v>27</v>
      </c>
      <c r="C121" s="14" t="s">
        <v>68</v>
      </c>
      <c r="D121" s="15" t="s">
        <v>30</v>
      </c>
      <c r="E121" s="15" t="s">
        <v>31</v>
      </c>
      <c r="F121" s="15" t="s">
        <v>6</v>
      </c>
      <c r="G121" s="35" t="s">
        <v>32</v>
      </c>
      <c r="H121" s="15" t="s">
        <v>33</v>
      </c>
      <c r="I121" s="15" t="s">
        <v>2</v>
      </c>
      <c r="J121" s="15" t="s">
        <v>3</v>
      </c>
      <c r="K121" s="15" t="s">
        <v>4</v>
      </c>
      <c r="L121" s="15" t="s">
        <v>5</v>
      </c>
      <c r="M121" s="15" t="s">
        <v>6</v>
      </c>
      <c r="N121" s="15"/>
      <c r="O121" s="40" t="s">
        <v>8</v>
      </c>
      <c r="P121" s="15" t="s">
        <v>38</v>
      </c>
      <c r="Q121" s="40" t="s">
        <v>23</v>
      </c>
      <c r="R121" s="15" t="s">
        <v>39</v>
      </c>
      <c r="S121" s="35" t="s">
        <v>40</v>
      </c>
    </row>
    <row r="122" spans="1:19" s="11" customFormat="1">
      <c r="A122" s="15" t="s">
        <v>670</v>
      </c>
      <c r="B122" s="15">
        <v>393</v>
      </c>
      <c r="C122" s="15" t="s">
        <v>671</v>
      </c>
      <c r="D122" s="15"/>
      <c r="E122" s="15">
        <v>0</v>
      </c>
      <c r="F122" s="15"/>
      <c r="G122" s="35"/>
      <c r="H122" s="15"/>
      <c r="I122" s="15">
        <v>22894</v>
      </c>
      <c r="J122" s="15">
        <v>23188</v>
      </c>
      <c r="K122" s="15">
        <f>J122-I122</f>
        <v>294</v>
      </c>
      <c r="L122" s="15">
        <v>40</v>
      </c>
      <c r="M122" s="15">
        <f>L122*K122</f>
        <v>11760</v>
      </c>
      <c r="N122" s="15">
        <v>1.03</v>
      </c>
      <c r="O122" s="40">
        <f>N122*M122</f>
        <v>12112.8</v>
      </c>
      <c r="P122" s="15"/>
      <c r="Q122" s="40">
        <f>H122+O122+P122</f>
        <v>12112.8</v>
      </c>
      <c r="R122" s="15">
        <v>1</v>
      </c>
      <c r="S122" s="35">
        <f>Q122*R122</f>
        <v>12112.8</v>
      </c>
    </row>
    <row r="123" spans="1:19" s="11" customFormat="1">
      <c r="A123" s="15" t="s">
        <v>672</v>
      </c>
      <c r="B123" s="15">
        <v>392</v>
      </c>
      <c r="C123" s="15" t="s">
        <v>671</v>
      </c>
      <c r="D123" s="15"/>
      <c r="E123" s="15"/>
      <c r="F123" s="15"/>
      <c r="G123" s="35"/>
      <c r="H123" s="15"/>
      <c r="I123" s="15">
        <v>56626</v>
      </c>
      <c r="J123" s="15">
        <v>57104</v>
      </c>
      <c r="K123" s="15">
        <f>J123-I123</f>
        <v>478</v>
      </c>
      <c r="L123" s="15">
        <v>1</v>
      </c>
      <c r="M123" s="15">
        <f>L123*K123</f>
        <v>478</v>
      </c>
      <c r="N123" s="15">
        <v>1.03</v>
      </c>
      <c r="O123" s="40">
        <f>N123*M123</f>
        <v>492.34</v>
      </c>
      <c r="P123" s="15"/>
      <c r="Q123" s="40">
        <f>H123+O123+P123</f>
        <v>492.34</v>
      </c>
      <c r="R123" s="15">
        <v>1</v>
      </c>
      <c r="S123" s="35">
        <f>Q123*R123</f>
        <v>492.34</v>
      </c>
    </row>
    <row r="124" spans="1:19" s="11" customFormat="1">
      <c r="A124" s="15" t="s">
        <v>673</v>
      </c>
      <c r="B124" s="15"/>
      <c r="C124" s="15"/>
      <c r="D124" s="15"/>
      <c r="E124" s="15"/>
      <c r="F124" s="15"/>
      <c r="G124" s="35"/>
      <c r="H124" s="15"/>
      <c r="I124" s="15"/>
      <c r="J124" s="15"/>
      <c r="K124" s="15"/>
      <c r="L124" s="15"/>
      <c r="M124" s="15"/>
      <c r="N124" s="15"/>
      <c r="O124" s="40"/>
      <c r="P124" s="15"/>
      <c r="Q124" s="40"/>
      <c r="R124" s="15"/>
      <c r="S124" s="35">
        <f>S122-S123</f>
        <v>11620.46</v>
      </c>
    </row>
    <row r="125" spans="1:19" s="11" customFormat="1">
      <c r="A125" s="55"/>
      <c r="B125" s="55"/>
      <c r="C125" s="55"/>
      <c r="D125" s="55"/>
      <c r="E125" s="55"/>
      <c r="F125" s="55"/>
      <c r="G125" s="160"/>
      <c r="H125" s="55"/>
      <c r="I125" s="55"/>
      <c r="J125" s="55"/>
      <c r="K125" s="55"/>
      <c r="L125" s="55"/>
      <c r="M125" s="55"/>
      <c r="N125" s="55"/>
      <c r="O125" s="166"/>
      <c r="P125" s="55"/>
      <c r="Q125" s="166"/>
      <c r="R125" s="55"/>
      <c r="S125" s="160"/>
    </row>
    <row r="126" spans="1:19" s="11" customFormat="1">
      <c r="A126" s="55"/>
      <c r="B126" s="55"/>
      <c r="C126" s="55"/>
      <c r="D126" s="55"/>
      <c r="E126" s="55"/>
      <c r="F126" s="55"/>
      <c r="G126" s="160"/>
      <c r="H126" s="55"/>
      <c r="I126" s="55"/>
      <c r="J126" s="55"/>
      <c r="K126" s="55"/>
      <c r="L126" s="55"/>
      <c r="M126" s="55"/>
      <c r="N126" s="55"/>
      <c r="O126" s="166"/>
      <c r="P126" s="55"/>
      <c r="Q126" s="166"/>
      <c r="R126" s="55"/>
      <c r="S126" s="160"/>
    </row>
    <row r="127" spans="1:19" s="11" customFormat="1"/>
    <row r="128" spans="1:19" s="11" customFormat="1"/>
    <row r="129" spans="1:19" s="11" customFormat="1" ht="26.25">
      <c r="A129" s="15" t="s">
        <v>1</v>
      </c>
      <c r="B129" s="6" t="s">
        <v>27</v>
      </c>
      <c r="C129" s="14" t="s">
        <v>648</v>
      </c>
      <c r="D129" s="15" t="s">
        <v>30</v>
      </c>
      <c r="E129" s="15" t="s">
        <v>31</v>
      </c>
      <c r="F129" s="15" t="s">
        <v>6</v>
      </c>
      <c r="G129" s="35" t="s">
        <v>32</v>
      </c>
      <c r="H129" s="15" t="s">
        <v>33</v>
      </c>
      <c r="I129" s="15" t="s">
        <v>2</v>
      </c>
      <c r="J129" s="15" t="s">
        <v>3</v>
      </c>
      <c r="K129" s="15" t="s">
        <v>4</v>
      </c>
      <c r="L129" s="15" t="s">
        <v>5</v>
      </c>
      <c r="M129" s="15" t="s">
        <v>6</v>
      </c>
      <c r="N129" s="15"/>
      <c r="O129" s="40" t="s">
        <v>8</v>
      </c>
      <c r="P129" s="15" t="s">
        <v>38</v>
      </c>
      <c r="Q129" s="40" t="s">
        <v>23</v>
      </c>
      <c r="R129" s="15" t="s">
        <v>39</v>
      </c>
      <c r="S129" s="35" t="s">
        <v>40</v>
      </c>
    </row>
    <row r="130" spans="1:19" s="11" customFormat="1">
      <c r="A130" s="41" t="s">
        <v>674</v>
      </c>
      <c r="B130" s="41"/>
      <c r="C130" s="41">
        <v>4870</v>
      </c>
      <c r="D130" s="41"/>
      <c r="E130" s="41"/>
      <c r="F130" s="41"/>
      <c r="G130" s="144"/>
      <c r="H130" s="41"/>
      <c r="I130" s="41"/>
      <c r="J130" s="41"/>
      <c r="K130" s="41"/>
      <c r="L130" s="41"/>
      <c r="M130" s="41"/>
      <c r="N130" s="41"/>
      <c r="O130" s="147"/>
      <c r="P130" s="41"/>
      <c r="Q130" s="147"/>
      <c r="R130" s="41"/>
      <c r="S130" s="144"/>
    </row>
    <row r="131" spans="1:19" s="11" customFormat="1">
      <c r="A131" s="41" t="s">
        <v>675</v>
      </c>
      <c r="B131" s="41">
        <v>308</v>
      </c>
      <c r="C131" s="41" t="s">
        <v>676</v>
      </c>
      <c r="D131" s="41">
        <v>55</v>
      </c>
      <c r="E131" s="41">
        <v>55</v>
      </c>
      <c r="F131" s="41">
        <f>SUM(E131-D131)</f>
        <v>0</v>
      </c>
      <c r="G131" s="144">
        <v>9.5</v>
      </c>
      <c r="H131" s="41">
        <f t="shared" ref="H131:H133" si="24">F131*G131</f>
        <v>0</v>
      </c>
      <c r="I131" s="41">
        <v>6068</v>
      </c>
      <c r="J131" s="41">
        <v>6068</v>
      </c>
      <c r="K131" s="41">
        <f>J131-I131</f>
        <v>0</v>
      </c>
      <c r="L131" s="41">
        <v>1</v>
      </c>
      <c r="M131" s="41">
        <f>L131*K131</f>
        <v>0</v>
      </c>
      <c r="N131" s="41">
        <v>1.03</v>
      </c>
      <c r="O131" s="147">
        <f>N131*M131</f>
        <v>0</v>
      </c>
      <c r="P131" s="41">
        <v>40</v>
      </c>
      <c r="Q131" s="147">
        <f>H131+O131+P131</f>
        <v>40</v>
      </c>
      <c r="R131" s="41">
        <v>1</v>
      </c>
      <c r="S131" s="144">
        <f>Q131*R131</f>
        <v>40</v>
      </c>
    </row>
    <row r="132" spans="1:19" s="11" customFormat="1">
      <c r="A132" s="41" t="s">
        <v>677</v>
      </c>
      <c r="B132" s="41">
        <v>260</v>
      </c>
      <c r="C132" s="41" t="s">
        <v>676</v>
      </c>
      <c r="D132" s="41">
        <v>7</v>
      </c>
      <c r="E132" s="41">
        <v>7</v>
      </c>
      <c r="F132" s="41">
        <f>SUM(E132-D132)</f>
        <v>0</v>
      </c>
      <c r="G132" s="144">
        <v>9.5</v>
      </c>
      <c r="H132" s="41">
        <f t="shared" si="24"/>
        <v>0</v>
      </c>
      <c r="I132" s="41">
        <v>8814</v>
      </c>
      <c r="J132" s="41">
        <v>8919</v>
      </c>
      <c r="K132" s="41">
        <f>J132-I132</f>
        <v>105</v>
      </c>
      <c r="L132" s="41">
        <v>20</v>
      </c>
      <c r="M132" s="41">
        <f>L132*K132</f>
        <v>2100</v>
      </c>
      <c r="N132" s="41">
        <v>1.03</v>
      </c>
      <c r="O132" s="147">
        <f>N132*M132</f>
        <v>2163</v>
      </c>
      <c r="P132" s="41"/>
      <c r="Q132" s="147">
        <f>H132+O132+P132</f>
        <v>2163</v>
      </c>
      <c r="R132" s="41">
        <v>1</v>
      </c>
      <c r="S132" s="144">
        <f>Q132*R132</f>
        <v>2163</v>
      </c>
    </row>
    <row r="133" spans="1:19" s="11" customFormat="1">
      <c r="A133" s="41" t="s">
        <v>23</v>
      </c>
      <c r="B133" s="41"/>
      <c r="C133" s="41" t="s">
        <v>676</v>
      </c>
      <c r="D133" s="41"/>
      <c r="E133" s="41"/>
      <c r="F133" s="41">
        <f>SUM(F131:F132)</f>
        <v>0</v>
      </c>
      <c r="G133" s="144">
        <v>9.5</v>
      </c>
      <c r="H133" s="41">
        <f t="shared" si="24"/>
        <v>0</v>
      </c>
      <c r="I133" s="41"/>
      <c r="J133" s="41"/>
      <c r="K133" s="41"/>
      <c r="L133" s="41"/>
      <c r="M133" s="41">
        <f>SUM(M131:M132)</f>
        <v>2100</v>
      </c>
      <c r="N133" s="41">
        <v>1.03</v>
      </c>
      <c r="O133" s="147">
        <f>M133*N133</f>
        <v>2163</v>
      </c>
      <c r="P133" s="41">
        <f>SUM(P131:P132)</f>
        <v>40</v>
      </c>
      <c r="Q133" s="147">
        <f>S133</f>
        <v>2203</v>
      </c>
      <c r="R133" s="41">
        <v>1</v>
      </c>
      <c r="S133" s="144">
        <f>SUM(S131:S132)</f>
        <v>2203</v>
      </c>
    </row>
    <row r="134" spans="1:19" s="11" customFormat="1">
      <c r="A134" s="15"/>
      <c r="B134" s="15"/>
      <c r="C134" s="15"/>
      <c r="D134" s="15"/>
      <c r="E134" s="15"/>
      <c r="F134" s="15"/>
      <c r="G134" s="35"/>
      <c r="H134" s="15"/>
      <c r="I134" s="15"/>
      <c r="J134" s="15"/>
      <c r="K134" s="15"/>
      <c r="L134" s="15"/>
      <c r="M134" s="31"/>
      <c r="N134" s="15"/>
      <c r="O134" s="40"/>
      <c r="P134" s="15"/>
      <c r="Q134" s="40"/>
      <c r="R134" s="15"/>
      <c r="S134" s="35"/>
    </row>
    <row r="135" spans="1:19" s="11" customFormat="1">
      <c r="A135" s="15" t="s">
        <v>329</v>
      </c>
      <c r="B135" s="15"/>
      <c r="C135" s="15" t="s">
        <v>330</v>
      </c>
      <c r="D135" s="15"/>
      <c r="E135" s="15"/>
      <c r="F135" s="15"/>
      <c r="G135" s="35"/>
      <c r="H135" s="15"/>
      <c r="I135" s="15"/>
      <c r="J135" s="15"/>
      <c r="K135" s="15"/>
      <c r="L135" s="15"/>
      <c r="M135" s="177"/>
      <c r="N135" s="15"/>
      <c r="O135" s="40"/>
      <c r="P135" s="15"/>
      <c r="Q135" s="40"/>
      <c r="R135" s="15"/>
      <c r="S135" s="35">
        <v>492585.93</v>
      </c>
    </row>
    <row r="136" spans="1:19" s="11" customFormat="1">
      <c r="A136" s="15" t="s">
        <v>331</v>
      </c>
      <c r="B136" s="15"/>
      <c r="C136" s="15"/>
      <c r="D136" s="15"/>
      <c r="E136" s="15"/>
      <c r="F136" s="15"/>
      <c r="G136" s="35"/>
      <c r="H136" s="15"/>
      <c r="I136" s="15"/>
      <c r="J136" s="15"/>
      <c r="K136" s="15"/>
      <c r="L136" s="15"/>
      <c r="M136" s="31"/>
      <c r="N136" s="15"/>
      <c r="O136" s="40"/>
      <c r="P136" s="15"/>
      <c r="Q136" s="40"/>
      <c r="R136" s="15"/>
      <c r="S136" s="35">
        <f>S135-S133</f>
        <v>490382.93</v>
      </c>
    </row>
    <row r="137" spans="1:19" s="11" customFormat="1"/>
    <row r="138" spans="1:19" s="11" customFormat="1"/>
    <row r="139" spans="1:19" s="11" customFormat="1"/>
    <row r="140" spans="1:19" s="11" customFormat="1"/>
    <row r="141" spans="1:19" s="11" customFormat="1" ht="26.25">
      <c r="A141" s="15" t="s">
        <v>1</v>
      </c>
      <c r="B141" s="6" t="s">
        <v>27</v>
      </c>
      <c r="C141" s="14" t="s">
        <v>678</v>
      </c>
      <c r="D141" s="15" t="s">
        <v>30</v>
      </c>
      <c r="E141" s="15" t="s">
        <v>31</v>
      </c>
      <c r="F141" s="15" t="s">
        <v>6</v>
      </c>
      <c r="G141" s="35" t="s">
        <v>32</v>
      </c>
      <c r="H141" s="15" t="s">
        <v>33</v>
      </c>
      <c r="I141" s="15" t="s">
        <v>2</v>
      </c>
      <c r="J141" s="15" t="s">
        <v>3</v>
      </c>
      <c r="K141" s="15" t="s">
        <v>4</v>
      </c>
      <c r="L141" s="15" t="s">
        <v>5</v>
      </c>
      <c r="M141" s="15" t="s">
        <v>6</v>
      </c>
      <c r="N141" s="15"/>
      <c r="O141" s="40" t="s">
        <v>8</v>
      </c>
      <c r="P141" s="15" t="s">
        <v>38</v>
      </c>
      <c r="Q141" s="40" t="s">
        <v>23</v>
      </c>
      <c r="R141" s="15" t="s">
        <v>39</v>
      </c>
      <c r="S141" s="35" t="s">
        <v>40</v>
      </c>
    </row>
    <row r="142" spans="1:19" s="11" customFormat="1">
      <c r="A142" s="15" t="s">
        <v>679</v>
      </c>
      <c r="B142" s="15"/>
      <c r="C142" s="15"/>
      <c r="D142" s="15"/>
      <c r="E142" s="15"/>
      <c r="F142" s="15"/>
      <c r="G142" s="35"/>
      <c r="H142" s="15"/>
      <c r="I142" s="15"/>
      <c r="J142" s="15"/>
      <c r="K142" s="15"/>
      <c r="L142" s="15"/>
      <c r="M142" s="15"/>
      <c r="N142" s="15"/>
      <c r="O142" s="40"/>
      <c r="P142" s="15"/>
      <c r="Q142" s="40"/>
      <c r="R142" s="15"/>
      <c r="S142" s="35"/>
    </row>
    <row r="143" spans="1:19" s="11" customFormat="1">
      <c r="A143" s="15" t="s">
        <v>680</v>
      </c>
      <c r="B143" s="15">
        <v>229</v>
      </c>
      <c r="C143" s="15" t="s">
        <v>681</v>
      </c>
      <c r="D143" s="15">
        <v>12</v>
      </c>
      <c r="E143" s="15">
        <v>12</v>
      </c>
      <c r="F143" s="15">
        <f>SUM(E143-D143)</f>
        <v>0</v>
      </c>
      <c r="G143" s="35">
        <v>9.5</v>
      </c>
      <c r="H143" s="15">
        <f>F143*G143</f>
        <v>0</v>
      </c>
      <c r="I143" s="15">
        <v>15360</v>
      </c>
      <c r="J143" s="15">
        <v>16503</v>
      </c>
      <c r="K143" s="15">
        <f>J143-I143</f>
        <v>1143</v>
      </c>
      <c r="L143" s="15">
        <v>30</v>
      </c>
      <c r="M143" s="15">
        <f>L143*K143</f>
        <v>34290</v>
      </c>
      <c r="N143" s="15">
        <v>1.03</v>
      </c>
      <c r="O143" s="40">
        <f>N143*M143</f>
        <v>35318.699999999997</v>
      </c>
      <c r="P143" s="15">
        <v>30</v>
      </c>
      <c r="Q143" s="40">
        <f>H143+O143+P143</f>
        <v>35348.699999999997</v>
      </c>
      <c r="R143" s="15">
        <v>1</v>
      </c>
      <c r="S143" s="35">
        <f>Q143*R143</f>
        <v>35348.699999999997</v>
      </c>
    </row>
    <row r="144" spans="1:19" s="11" customFormat="1">
      <c r="A144" s="15" t="s">
        <v>682</v>
      </c>
      <c r="B144" s="15">
        <v>619</v>
      </c>
      <c r="C144" s="15" t="s">
        <v>681</v>
      </c>
      <c r="D144" s="15">
        <v>54</v>
      </c>
      <c r="E144" s="15">
        <v>54</v>
      </c>
      <c r="F144" s="15">
        <f>SUM(E144-D144)</f>
        <v>0</v>
      </c>
      <c r="G144" s="35">
        <v>9.5</v>
      </c>
      <c r="H144" s="15">
        <f>F144*G144</f>
        <v>0</v>
      </c>
      <c r="I144" s="15">
        <v>0</v>
      </c>
      <c r="J144" s="15">
        <v>957</v>
      </c>
      <c r="K144" s="15">
        <f>J144-I144</f>
        <v>957</v>
      </c>
      <c r="L144" s="15">
        <v>1</v>
      </c>
      <c r="M144" s="15">
        <f>L144*K144</f>
        <v>957</v>
      </c>
      <c r="N144" s="15">
        <v>1.03</v>
      </c>
      <c r="O144" s="40">
        <f>N144*M144</f>
        <v>985.71</v>
      </c>
      <c r="P144" s="15">
        <v>120</v>
      </c>
      <c r="Q144" s="40">
        <f>H144+O144+P144</f>
        <v>1105.71</v>
      </c>
      <c r="R144" s="15">
        <v>1</v>
      </c>
      <c r="S144" s="35">
        <f>Q144*R144</f>
        <v>1105.71</v>
      </c>
    </row>
    <row r="145" spans="1:20" s="11" customFormat="1" ht="15" customHeight="1">
      <c r="A145" s="15" t="s">
        <v>683</v>
      </c>
      <c r="B145" s="15">
        <v>544</v>
      </c>
      <c r="C145" s="15" t="s">
        <v>681</v>
      </c>
      <c r="D145" s="15">
        <v>4983</v>
      </c>
      <c r="E145" s="15"/>
      <c r="F145" s="15"/>
      <c r="G145" s="35"/>
      <c r="H145" s="15"/>
      <c r="I145" s="15">
        <v>1886</v>
      </c>
      <c r="J145" s="15">
        <v>1975</v>
      </c>
      <c r="K145" s="15">
        <f>J145-I145</f>
        <v>89</v>
      </c>
      <c r="L145" s="15">
        <v>40</v>
      </c>
      <c r="M145" s="15">
        <f>L145*K145</f>
        <v>3560</v>
      </c>
      <c r="N145" s="15">
        <v>1.03</v>
      </c>
      <c r="O145" s="40">
        <f>N145*M145</f>
        <v>3666.8</v>
      </c>
      <c r="P145" s="15"/>
      <c r="Q145" s="40">
        <f>H145+O145+P145</f>
        <v>3666.8</v>
      </c>
      <c r="R145" s="15">
        <v>1</v>
      </c>
      <c r="S145" s="35">
        <f>Q145*R145</f>
        <v>3666.8</v>
      </c>
    </row>
    <row r="146" spans="1:20" s="11" customFormat="1">
      <c r="A146" s="15" t="s">
        <v>684</v>
      </c>
      <c r="B146" s="15">
        <v>457</v>
      </c>
      <c r="C146" s="15" t="s">
        <v>681</v>
      </c>
      <c r="D146" s="15"/>
      <c r="E146" s="15"/>
      <c r="F146" s="15"/>
      <c r="G146" s="35"/>
      <c r="H146" s="15"/>
      <c r="I146" s="15">
        <v>394</v>
      </c>
      <c r="J146" s="15">
        <v>416</v>
      </c>
      <c r="K146" s="15">
        <f>J146-I146</f>
        <v>22</v>
      </c>
      <c r="L146" s="15">
        <v>30</v>
      </c>
      <c r="M146" s="15">
        <f>K146*L146</f>
        <v>660</v>
      </c>
      <c r="N146" s="15">
        <v>1.03</v>
      </c>
      <c r="O146" s="40">
        <f>M146*N146</f>
        <v>679.8</v>
      </c>
      <c r="P146" s="15"/>
      <c r="Q146" s="40"/>
      <c r="R146" s="15">
        <v>0.3</v>
      </c>
      <c r="S146" s="35">
        <f>O146*R146</f>
        <v>203.94</v>
      </c>
    </row>
    <row r="147" spans="1:20" s="11" customFormat="1">
      <c r="A147" s="15" t="s">
        <v>627</v>
      </c>
      <c r="B147" s="15"/>
      <c r="C147" s="15" t="s">
        <v>681</v>
      </c>
      <c r="D147" s="15"/>
      <c r="E147" s="15"/>
      <c r="F147" s="15"/>
      <c r="G147" s="35"/>
      <c r="H147" s="15"/>
      <c r="I147" s="15"/>
      <c r="J147" s="15"/>
      <c r="K147" s="15"/>
      <c r="L147" s="15"/>
      <c r="M147" s="15"/>
      <c r="N147" s="15"/>
      <c r="O147" s="40"/>
      <c r="P147" s="15"/>
      <c r="Q147" s="40">
        <f>S124</f>
        <v>11620.46</v>
      </c>
      <c r="R147" s="15">
        <v>2.5000000000000001E-2</v>
      </c>
      <c r="S147" s="35">
        <f>Q147*R147</f>
        <v>290.51150000000001</v>
      </c>
    </row>
    <row r="148" spans="1:20" s="11" customFormat="1">
      <c r="A148" s="172" t="s">
        <v>23</v>
      </c>
      <c r="B148" s="172"/>
      <c r="C148" s="172" t="s">
        <v>681</v>
      </c>
      <c r="D148" s="172"/>
      <c r="E148" s="172"/>
      <c r="F148" s="172">
        <f>SUM(F143:F146)</f>
        <v>0</v>
      </c>
      <c r="G148" s="173">
        <v>9.5</v>
      </c>
      <c r="H148" s="172">
        <f>F148*G148</f>
        <v>0</v>
      </c>
      <c r="I148" s="172"/>
      <c r="J148" s="172"/>
      <c r="K148" s="172"/>
      <c r="L148" s="172"/>
      <c r="M148" s="172">
        <f>SUM(M143:M146)</f>
        <v>39467</v>
      </c>
      <c r="N148" s="172">
        <v>1.03</v>
      </c>
      <c r="O148" s="175">
        <f>M148*N148</f>
        <v>40651.01</v>
      </c>
      <c r="P148" s="172">
        <f>SUM(P143:P143)</f>
        <v>30</v>
      </c>
      <c r="Q148" s="175">
        <f>H148+O148+P148</f>
        <v>40681.01</v>
      </c>
      <c r="R148" s="172">
        <v>1</v>
      </c>
      <c r="S148" s="173">
        <f>SUM(S143:S147)</f>
        <v>40615.661500000002</v>
      </c>
    </row>
    <row r="149" spans="1:20" s="11" customFormat="1">
      <c r="A149" s="15"/>
      <c r="B149" s="15"/>
      <c r="C149" s="15"/>
      <c r="D149" s="15"/>
      <c r="E149" s="15"/>
      <c r="F149" s="15"/>
      <c r="G149" s="35"/>
      <c r="H149" s="15"/>
      <c r="I149" s="15"/>
      <c r="J149" s="15"/>
      <c r="K149" s="15"/>
      <c r="L149" s="15"/>
      <c r="M149" s="15"/>
      <c r="N149" s="15"/>
      <c r="O149" s="40"/>
      <c r="P149" s="15"/>
      <c r="Q149" s="40"/>
      <c r="R149" s="15"/>
      <c r="S149" s="35"/>
      <c r="T149" s="33"/>
    </row>
    <row r="150" spans="1:20" s="11" customFormat="1">
      <c r="A150" s="56"/>
      <c r="B150" s="56"/>
      <c r="C150" s="56"/>
      <c r="D150" s="56"/>
      <c r="E150" s="56"/>
      <c r="F150" s="56"/>
      <c r="G150" s="57"/>
      <c r="H150" s="56"/>
      <c r="I150" s="56"/>
      <c r="J150" s="56"/>
      <c r="K150" s="56"/>
      <c r="L150" s="56"/>
      <c r="M150" s="56"/>
      <c r="N150" s="56"/>
      <c r="O150" s="62"/>
      <c r="P150" s="56"/>
      <c r="Q150" s="62"/>
      <c r="R150" s="56"/>
      <c r="S150" s="57"/>
    </row>
    <row r="151" spans="1:20" s="11" customFormat="1">
      <c r="A151" s="56"/>
      <c r="B151" s="56"/>
      <c r="C151" s="56"/>
      <c r="D151" s="56"/>
      <c r="E151" s="56"/>
      <c r="F151" s="56"/>
      <c r="G151" s="57"/>
      <c r="H151" s="56"/>
      <c r="I151" s="56"/>
      <c r="J151" s="56"/>
      <c r="K151" s="56"/>
      <c r="L151" s="56"/>
      <c r="M151" s="56"/>
      <c r="N151" s="56"/>
      <c r="O151" s="62"/>
      <c r="P151" s="56"/>
      <c r="Q151" s="62"/>
      <c r="R151" s="56"/>
      <c r="S151" s="57"/>
    </row>
    <row r="152" spans="1:20" s="11" customFormat="1" ht="26.25">
      <c r="A152" s="56" t="s">
        <v>1</v>
      </c>
      <c r="B152" s="6" t="s">
        <v>27</v>
      </c>
      <c r="C152" s="176" t="s">
        <v>678</v>
      </c>
      <c r="D152" s="56" t="s">
        <v>30</v>
      </c>
      <c r="E152" s="56" t="s">
        <v>31</v>
      </c>
      <c r="F152" s="56" t="s">
        <v>6</v>
      </c>
      <c r="G152" s="57" t="s">
        <v>32</v>
      </c>
      <c r="H152" s="56" t="s">
        <v>33</v>
      </c>
      <c r="I152" s="56" t="s">
        <v>2</v>
      </c>
      <c r="J152" s="56" t="s">
        <v>3</v>
      </c>
      <c r="K152" s="56" t="s">
        <v>4</v>
      </c>
      <c r="L152" s="56" t="s">
        <v>5</v>
      </c>
      <c r="M152" s="56" t="s">
        <v>6</v>
      </c>
      <c r="N152" s="56"/>
      <c r="O152" s="62" t="s">
        <v>8</v>
      </c>
      <c r="P152" s="56" t="s">
        <v>38</v>
      </c>
      <c r="Q152" s="62" t="s">
        <v>23</v>
      </c>
      <c r="R152" s="56" t="s">
        <v>39</v>
      </c>
      <c r="S152" s="57" t="s">
        <v>40</v>
      </c>
    </row>
    <row r="153" spans="1:20" s="11" customFormat="1">
      <c r="A153" s="15" t="s">
        <v>685</v>
      </c>
      <c r="B153" s="15">
        <v>259</v>
      </c>
      <c r="C153" s="15" t="s">
        <v>686</v>
      </c>
      <c r="D153" s="15">
        <v>4247</v>
      </c>
      <c r="E153" s="15"/>
      <c r="F153" s="15"/>
      <c r="G153" s="35"/>
      <c r="H153" s="15"/>
      <c r="I153" s="15">
        <v>24213</v>
      </c>
      <c r="J153" s="15">
        <v>24785</v>
      </c>
      <c r="K153" s="15">
        <f>J153-I153</f>
        <v>572</v>
      </c>
      <c r="L153" s="15">
        <v>1</v>
      </c>
      <c r="M153" s="15">
        <f>L153*K153</f>
        <v>572</v>
      </c>
      <c r="N153" s="15">
        <v>1.03</v>
      </c>
      <c r="O153" s="40">
        <f>N153*M153</f>
        <v>589.16</v>
      </c>
      <c r="P153" s="15">
        <v>40</v>
      </c>
      <c r="Q153" s="40">
        <f>H153+O153+P153</f>
        <v>629.16</v>
      </c>
      <c r="R153" s="15">
        <v>1</v>
      </c>
      <c r="S153" s="35">
        <f>Q153*R153</f>
        <v>629.16</v>
      </c>
    </row>
    <row r="154" spans="1:20" s="11" customFormat="1">
      <c r="A154" s="15" t="s">
        <v>687</v>
      </c>
      <c r="B154" s="15">
        <v>549</v>
      </c>
      <c r="C154" s="15" t="s">
        <v>686</v>
      </c>
      <c r="D154" s="15"/>
      <c r="E154" s="15"/>
      <c r="F154" s="15"/>
      <c r="G154" s="35"/>
      <c r="H154" s="15"/>
      <c r="I154" s="15">
        <v>158</v>
      </c>
      <c r="J154" s="15">
        <v>286</v>
      </c>
      <c r="K154" s="15">
        <f>J154-I154</f>
        <v>128</v>
      </c>
      <c r="L154" s="15">
        <v>30</v>
      </c>
      <c r="M154" s="15">
        <f>K154*L154</f>
        <v>3840</v>
      </c>
      <c r="N154" s="15">
        <v>1.03</v>
      </c>
      <c r="O154" s="40">
        <f>N154*M154</f>
        <v>3955.2</v>
      </c>
      <c r="P154" s="15"/>
      <c r="Q154" s="40">
        <f>H154+O154+P154</f>
        <v>3955.2</v>
      </c>
      <c r="R154" s="15">
        <v>1</v>
      </c>
      <c r="S154" s="35">
        <f>Q154*R154</f>
        <v>3955.2</v>
      </c>
    </row>
    <row r="155" spans="1:20" s="11" customFormat="1">
      <c r="A155" s="15" t="s">
        <v>23</v>
      </c>
      <c r="B155" s="15"/>
      <c r="C155" s="15"/>
      <c r="D155" s="15"/>
      <c r="E155" s="15"/>
      <c r="F155" s="15"/>
      <c r="G155" s="35"/>
      <c r="H155" s="15"/>
      <c r="I155" s="15"/>
      <c r="J155" s="15"/>
      <c r="K155" s="15"/>
      <c r="L155" s="15"/>
      <c r="M155" s="15"/>
      <c r="N155" s="15"/>
      <c r="O155" s="40"/>
      <c r="P155" s="15"/>
      <c r="Q155" s="40"/>
      <c r="R155" s="15"/>
      <c r="S155" s="35">
        <f>SUM(S153:S154)</f>
        <v>4584.3599999999997</v>
      </c>
    </row>
    <row r="156" spans="1:20" s="11" customFormat="1">
      <c r="A156" s="15"/>
    </row>
    <row r="157" spans="1:20" s="11" customFormat="1" ht="26.25">
      <c r="A157" s="15" t="s">
        <v>1</v>
      </c>
      <c r="B157" s="6" t="s">
        <v>27</v>
      </c>
      <c r="C157" s="14" t="s">
        <v>678</v>
      </c>
      <c r="D157" s="15" t="s">
        <v>30</v>
      </c>
      <c r="E157" s="15" t="s">
        <v>31</v>
      </c>
      <c r="F157" s="15" t="s">
        <v>6</v>
      </c>
      <c r="G157" s="35" t="s">
        <v>32</v>
      </c>
      <c r="H157" s="15" t="s">
        <v>33</v>
      </c>
      <c r="I157" s="15" t="s">
        <v>2</v>
      </c>
      <c r="J157" s="15" t="s">
        <v>3</v>
      </c>
      <c r="K157" s="15" t="s">
        <v>4</v>
      </c>
      <c r="L157" s="15" t="s">
        <v>5</v>
      </c>
      <c r="M157" s="15" t="s">
        <v>6</v>
      </c>
      <c r="N157" s="15"/>
      <c r="O157" s="40" t="s">
        <v>8</v>
      </c>
      <c r="P157" s="15" t="s">
        <v>38</v>
      </c>
      <c r="Q157" s="40" t="s">
        <v>23</v>
      </c>
      <c r="R157" s="15" t="s">
        <v>39</v>
      </c>
      <c r="S157" s="35" t="s">
        <v>40</v>
      </c>
    </row>
    <row r="158" spans="1:20" s="11" customFormat="1">
      <c r="A158" s="15" t="s">
        <v>1</v>
      </c>
      <c r="B158" s="15"/>
      <c r="C158" s="15"/>
      <c r="D158" s="15" t="s">
        <v>30</v>
      </c>
      <c r="E158" s="15" t="s">
        <v>31</v>
      </c>
      <c r="F158" s="15" t="s">
        <v>6</v>
      </c>
      <c r="G158" s="85" t="s">
        <v>32</v>
      </c>
      <c r="H158" s="15" t="s">
        <v>33</v>
      </c>
      <c r="I158" s="15" t="s">
        <v>2</v>
      </c>
      <c r="J158" s="15" t="s">
        <v>3</v>
      </c>
      <c r="K158" s="15" t="s">
        <v>4</v>
      </c>
      <c r="L158" s="15" t="s">
        <v>5</v>
      </c>
      <c r="M158" s="15" t="s">
        <v>6</v>
      </c>
      <c r="N158" s="15"/>
      <c r="O158" s="40" t="s">
        <v>8</v>
      </c>
      <c r="P158" s="15" t="s">
        <v>38</v>
      </c>
      <c r="Q158" s="40" t="s">
        <v>23</v>
      </c>
      <c r="R158" s="15" t="s">
        <v>39</v>
      </c>
      <c r="S158" s="35" t="s">
        <v>40</v>
      </c>
    </row>
    <row r="159" spans="1:20" s="11" customFormat="1">
      <c r="A159" s="15" t="s">
        <v>688</v>
      </c>
      <c r="B159" s="15"/>
      <c r="C159" s="15" t="s">
        <v>689</v>
      </c>
      <c r="D159" s="15"/>
      <c r="E159" s="15"/>
      <c r="F159" s="15"/>
      <c r="G159" s="85"/>
      <c r="H159" s="15"/>
      <c r="I159" s="15"/>
      <c r="J159" s="15"/>
      <c r="K159" s="15"/>
      <c r="L159" s="15"/>
      <c r="M159" s="15"/>
      <c r="N159" s="15"/>
      <c r="O159" s="40"/>
      <c r="P159" s="15"/>
      <c r="Q159" s="40"/>
      <c r="R159" s="15"/>
      <c r="S159" s="35"/>
    </row>
    <row r="160" spans="1:20" s="11" customFormat="1">
      <c r="A160" s="15" t="s">
        <v>690</v>
      </c>
      <c r="B160" s="15">
        <v>528</v>
      </c>
      <c r="C160" s="15" t="s">
        <v>689</v>
      </c>
      <c r="D160" s="15">
        <v>4533</v>
      </c>
      <c r="E160" s="15"/>
      <c r="F160" s="15"/>
      <c r="G160" s="35"/>
      <c r="H160" s="15"/>
      <c r="I160" s="15">
        <v>20795</v>
      </c>
      <c r="J160" s="15">
        <v>21152</v>
      </c>
      <c r="K160" s="15">
        <f t="shared" ref="K160:K162" si="25">J160-I160</f>
        <v>357</v>
      </c>
      <c r="L160" s="15">
        <v>1</v>
      </c>
      <c r="M160" s="15">
        <f>L160*K160</f>
        <v>357</v>
      </c>
      <c r="N160" s="15">
        <v>1.03</v>
      </c>
      <c r="O160" s="40">
        <f>N160*M160</f>
        <v>367.71</v>
      </c>
      <c r="P160" s="15"/>
      <c r="Q160" s="40">
        <f>H160+O160+P160</f>
        <v>367.71</v>
      </c>
      <c r="R160" s="15">
        <v>1</v>
      </c>
      <c r="S160" s="35">
        <f t="shared" ref="S160:S162" si="26">Q160*R160</f>
        <v>367.71</v>
      </c>
    </row>
    <row r="161" spans="1:20" s="11" customFormat="1">
      <c r="A161" s="15" t="s">
        <v>691</v>
      </c>
      <c r="B161" s="15">
        <v>458</v>
      </c>
      <c r="C161" s="15" t="s">
        <v>689</v>
      </c>
      <c r="D161" s="15"/>
      <c r="E161" s="15"/>
      <c r="F161" s="15"/>
      <c r="G161" s="35"/>
      <c r="H161" s="15"/>
      <c r="I161" s="15">
        <v>2032</v>
      </c>
      <c r="J161" s="15">
        <v>2660</v>
      </c>
      <c r="K161" s="15">
        <f t="shared" si="25"/>
        <v>628</v>
      </c>
      <c r="L161" s="15">
        <v>80</v>
      </c>
      <c r="M161" s="15">
        <f>K161*L161</f>
        <v>50240</v>
      </c>
      <c r="N161" s="15">
        <v>1.03</v>
      </c>
      <c r="O161" s="40">
        <f>M161*N161</f>
        <v>51747.199999999997</v>
      </c>
      <c r="P161" s="15"/>
      <c r="Q161" s="40">
        <f>O161+P161</f>
        <v>51747.199999999997</v>
      </c>
      <c r="R161" s="15">
        <v>1</v>
      </c>
      <c r="S161" s="35">
        <f t="shared" si="26"/>
        <v>51747.199999999997</v>
      </c>
    </row>
    <row r="162" spans="1:20" s="11" customFormat="1">
      <c r="A162" s="15" t="s">
        <v>692</v>
      </c>
      <c r="B162" s="15">
        <v>475</v>
      </c>
      <c r="C162" s="15" t="s">
        <v>689</v>
      </c>
      <c r="D162" s="15">
        <v>1</v>
      </c>
      <c r="E162" s="15">
        <v>1</v>
      </c>
      <c r="F162" s="15">
        <f>SUM(E162-D162)</f>
        <v>0</v>
      </c>
      <c r="G162" s="35">
        <v>9.5</v>
      </c>
      <c r="H162" s="15">
        <f>F162*G162</f>
        <v>0</v>
      </c>
      <c r="I162" s="15">
        <v>9268</v>
      </c>
      <c r="J162" s="15">
        <v>10561</v>
      </c>
      <c r="K162" s="15">
        <f t="shared" si="25"/>
        <v>1293</v>
      </c>
      <c r="L162" s="15">
        <v>1</v>
      </c>
      <c r="M162" s="15">
        <f>L162*K162</f>
        <v>1293</v>
      </c>
      <c r="N162" s="15">
        <v>1.03</v>
      </c>
      <c r="O162" s="40">
        <f>N162*M162</f>
        <v>1331.79</v>
      </c>
      <c r="P162" s="15"/>
      <c r="Q162" s="40">
        <f>H162+O162+P162</f>
        <v>1331.79</v>
      </c>
      <c r="R162" s="15">
        <v>0.33</v>
      </c>
      <c r="S162" s="35">
        <f t="shared" si="26"/>
        <v>439.4907</v>
      </c>
    </row>
    <row r="163" spans="1:20" s="11" customFormat="1">
      <c r="A163" s="15" t="s">
        <v>23</v>
      </c>
      <c r="B163" s="15"/>
      <c r="C163" s="15">
        <v>4515</v>
      </c>
      <c r="D163" s="15"/>
      <c r="E163" s="15"/>
      <c r="F163" s="15"/>
      <c r="G163" s="35"/>
      <c r="H163" s="15"/>
      <c r="I163" s="15"/>
      <c r="J163" s="15"/>
      <c r="K163" s="15"/>
      <c r="L163" s="15"/>
      <c r="M163" s="15"/>
      <c r="N163" s="15"/>
      <c r="O163" s="35"/>
      <c r="P163" s="15"/>
      <c r="Q163" s="15"/>
      <c r="R163" s="15"/>
      <c r="S163" s="35">
        <f>SUM(S160:S162)</f>
        <v>52554.400699999998</v>
      </c>
    </row>
    <row r="164" spans="1:20" s="11" customFormat="1">
      <c r="A164" s="15"/>
      <c r="B164" s="15"/>
      <c r="C164" s="15"/>
      <c r="D164" s="15"/>
      <c r="E164" s="15"/>
      <c r="F164" s="15"/>
      <c r="G164" s="35"/>
      <c r="H164" s="15"/>
      <c r="I164" s="15"/>
      <c r="J164" s="15"/>
      <c r="K164" s="15"/>
      <c r="L164" s="15"/>
      <c r="M164" s="15"/>
      <c r="N164" s="15"/>
      <c r="O164" s="35"/>
      <c r="P164" s="15"/>
      <c r="Q164" s="15"/>
      <c r="R164" s="15"/>
      <c r="S164" s="35"/>
    </row>
    <row r="165" spans="1:20" s="11" customFormat="1">
      <c r="A165" s="55"/>
      <c r="B165" s="55"/>
      <c r="C165" s="55"/>
      <c r="D165" s="55"/>
      <c r="E165" s="55"/>
      <c r="F165" s="55"/>
      <c r="G165" s="160"/>
      <c r="H165" s="55"/>
      <c r="I165" s="55"/>
      <c r="J165" s="55"/>
      <c r="K165" s="55"/>
      <c r="L165" s="55"/>
      <c r="M165" s="55"/>
      <c r="N165" s="55"/>
      <c r="O165" s="160"/>
      <c r="P165" s="55"/>
      <c r="Q165" s="55"/>
      <c r="R165" s="55"/>
      <c r="S165" s="160"/>
    </row>
    <row r="166" spans="1:20" s="11" customFormat="1">
      <c r="A166" s="55"/>
      <c r="B166" s="55"/>
      <c r="C166" s="55"/>
      <c r="D166" s="55"/>
      <c r="E166" s="55"/>
      <c r="F166" s="55"/>
      <c r="G166" s="160"/>
      <c r="H166" s="55"/>
      <c r="I166" s="55"/>
      <c r="J166" s="55"/>
      <c r="K166" s="55"/>
      <c r="L166" s="55"/>
      <c r="M166" s="55"/>
      <c r="N166" s="55"/>
      <c r="O166" s="160"/>
      <c r="P166" s="55"/>
      <c r="Q166" s="55"/>
      <c r="R166" s="55"/>
      <c r="S166" s="160"/>
    </row>
    <row r="167" spans="1:20" s="11" customFormat="1"/>
    <row r="168" spans="1:20" s="11" customFormat="1" ht="26.25">
      <c r="A168" s="15" t="s">
        <v>1</v>
      </c>
      <c r="B168" s="6" t="s">
        <v>27</v>
      </c>
      <c r="C168" s="14" t="s">
        <v>678</v>
      </c>
      <c r="D168" s="15" t="s">
        <v>30</v>
      </c>
      <c r="E168" s="15" t="s">
        <v>31</v>
      </c>
      <c r="F168" s="15" t="s">
        <v>6</v>
      </c>
      <c r="G168" s="35" t="s">
        <v>32</v>
      </c>
      <c r="H168" s="15" t="s">
        <v>33</v>
      </c>
      <c r="I168" s="15" t="s">
        <v>2</v>
      </c>
      <c r="J168" s="15" t="s">
        <v>3</v>
      </c>
      <c r="K168" s="15" t="s">
        <v>4</v>
      </c>
      <c r="L168" s="15" t="s">
        <v>5</v>
      </c>
      <c r="M168" s="15" t="s">
        <v>6</v>
      </c>
      <c r="N168" s="15"/>
      <c r="O168" s="40" t="s">
        <v>8</v>
      </c>
      <c r="P168" s="15" t="s">
        <v>38</v>
      </c>
      <c r="Q168" s="40" t="s">
        <v>23</v>
      </c>
      <c r="R168" s="15" t="s">
        <v>39</v>
      </c>
      <c r="S168" s="35" t="s">
        <v>40</v>
      </c>
    </row>
    <row r="169" spans="1:20" s="11" customFormat="1">
      <c r="A169" s="15" t="s">
        <v>693</v>
      </c>
      <c r="B169" s="15">
        <v>548</v>
      </c>
      <c r="C169" s="15" t="s">
        <v>694</v>
      </c>
      <c r="D169" s="15"/>
      <c r="E169" s="15"/>
      <c r="F169" s="15"/>
      <c r="G169" s="35"/>
      <c r="H169" s="15"/>
      <c r="I169" s="15">
        <v>330</v>
      </c>
      <c r="J169" s="15">
        <v>613</v>
      </c>
      <c r="K169" s="15">
        <f>J169-I169</f>
        <v>283</v>
      </c>
      <c r="L169" s="15">
        <v>30</v>
      </c>
      <c r="M169" s="15">
        <f>K169*L169</f>
        <v>8490</v>
      </c>
      <c r="N169" s="15">
        <v>1.03</v>
      </c>
      <c r="O169" s="40">
        <f>N169*M169</f>
        <v>8744.7000000000007</v>
      </c>
      <c r="P169" s="15"/>
      <c r="Q169" s="40">
        <f>H169+O169+P169</f>
        <v>8744.7000000000007</v>
      </c>
      <c r="R169" s="15">
        <v>1</v>
      </c>
      <c r="S169" s="35">
        <f>Q169*R169</f>
        <v>8744.7000000000007</v>
      </c>
    </row>
    <row r="170" spans="1:20" s="11" customFormat="1">
      <c r="A170" s="15" t="s">
        <v>695</v>
      </c>
      <c r="B170" s="15">
        <v>257</v>
      </c>
      <c r="C170" s="15" t="s">
        <v>694</v>
      </c>
      <c r="D170" s="15">
        <v>0</v>
      </c>
      <c r="E170" s="15">
        <v>0</v>
      </c>
      <c r="F170" s="15">
        <f>SUM(E170-D170)</f>
        <v>0</v>
      </c>
      <c r="G170" s="35">
        <v>9.5</v>
      </c>
      <c r="H170" s="15">
        <f>F170*G170</f>
        <v>0</v>
      </c>
      <c r="I170" s="15"/>
      <c r="J170" s="15">
        <v>3</v>
      </c>
      <c r="K170" s="15">
        <f>J170-I170</f>
        <v>3</v>
      </c>
      <c r="L170" s="15">
        <v>1</v>
      </c>
      <c r="M170" s="15">
        <f>L170*K170</f>
        <v>3</v>
      </c>
      <c r="N170" s="15">
        <v>1.03</v>
      </c>
      <c r="O170" s="40">
        <f>N170*M170</f>
        <v>3.09</v>
      </c>
      <c r="P170" s="15">
        <v>40</v>
      </c>
      <c r="Q170" s="40">
        <f>H170+O170+P170</f>
        <v>43.09</v>
      </c>
      <c r="R170" s="15">
        <v>0.5</v>
      </c>
      <c r="S170" s="35">
        <f>Q170*R170</f>
        <v>21.545000000000002</v>
      </c>
    </row>
    <row r="171" spans="1:20" s="11" customFormat="1">
      <c r="A171" s="15" t="s">
        <v>23</v>
      </c>
      <c r="B171" s="15"/>
      <c r="C171" s="15"/>
      <c r="D171" s="15"/>
      <c r="E171" s="15"/>
      <c r="F171" s="15"/>
      <c r="G171" s="35"/>
      <c r="H171" s="15"/>
      <c r="I171" s="15"/>
      <c r="J171" s="15"/>
      <c r="K171" s="15"/>
      <c r="L171" s="15"/>
      <c r="M171" s="15"/>
      <c r="N171" s="15"/>
      <c r="O171" s="40"/>
      <c r="P171" s="15"/>
      <c r="Q171" s="40"/>
      <c r="R171" s="15"/>
      <c r="S171" s="35">
        <f>SUM(S169:S170)</f>
        <v>8766.2450000000008</v>
      </c>
    </row>
    <row r="172" spans="1:20" s="11" customFormat="1">
      <c r="A172" s="15"/>
      <c r="B172" s="15"/>
      <c r="C172" s="15"/>
      <c r="D172" s="15"/>
      <c r="E172" s="15"/>
      <c r="F172" s="15"/>
      <c r="G172" s="35"/>
      <c r="H172" s="15"/>
      <c r="I172" s="15"/>
      <c r="J172" s="15"/>
      <c r="K172" s="15"/>
      <c r="L172" s="15"/>
      <c r="M172" s="15"/>
      <c r="N172" s="15"/>
      <c r="O172" s="40"/>
      <c r="P172" s="15"/>
      <c r="Q172" s="40"/>
      <c r="R172" s="15"/>
      <c r="S172" s="35"/>
    </row>
    <row r="173" spans="1:20" s="11" customFormat="1">
      <c r="A173" s="55"/>
      <c r="B173" s="55"/>
      <c r="C173" s="55"/>
      <c r="D173" s="55"/>
      <c r="E173" s="55"/>
      <c r="F173" s="55"/>
      <c r="G173" s="160"/>
      <c r="H173" s="55"/>
      <c r="I173" s="55"/>
      <c r="J173" s="55"/>
      <c r="K173" s="55"/>
      <c r="L173" s="55"/>
      <c r="M173" s="55"/>
      <c r="N173" s="55"/>
      <c r="O173" s="166"/>
      <c r="P173" s="55"/>
      <c r="Q173" s="166"/>
      <c r="R173" s="55"/>
      <c r="S173" s="160"/>
    </row>
    <row r="174" spans="1:20" s="11" customFormat="1" ht="26.25">
      <c r="A174" s="15" t="s">
        <v>1</v>
      </c>
      <c r="B174" s="6" t="s">
        <v>27</v>
      </c>
      <c r="C174" s="14" t="s">
        <v>678</v>
      </c>
      <c r="D174" s="15" t="s">
        <v>30</v>
      </c>
      <c r="E174" s="15" t="s">
        <v>31</v>
      </c>
      <c r="F174" s="15" t="s">
        <v>6</v>
      </c>
      <c r="G174" s="35" t="s">
        <v>32</v>
      </c>
      <c r="H174" s="15" t="s">
        <v>33</v>
      </c>
      <c r="I174" s="15" t="s">
        <v>2</v>
      </c>
      <c r="J174" s="15" t="s">
        <v>3</v>
      </c>
      <c r="K174" s="15" t="s">
        <v>4</v>
      </c>
      <c r="L174" s="15" t="s">
        <v>5</v>
      </c>
      <c r="M174" s="15" t="s">
        <v>6</v>
      </c>
      <c r="N174" s="15"/>
      <c r="O174" s="40" t="s">
        <v>8</v>
      </c>
      <c r="P174" s="15" t="s">
        <v>38</v>
      </c>
      <c r="Q174" s="40" t="s">
        <v>23</v>
      </c>
      <c r="R174" s="15" t="s">
        <v>39</v>
      </c>
      <c r="S174" s="35" t="s">
        <v>40</v>
      </c>
    </row>
    <row r="175" spans="1:20" s="11" customFormat="1">
      <c r="A175" s="15" t="s">
        <v>696</v>
      </c>
      <c r="B175" s="15">
        <v>494</v>
      </c>
      <c r="C175" s="15" t="s">
        <v>697</v>
      </c>
      <c r="D175" s="15"/>
      <c r="E175" s="15"/>
      <c r="F175" s="15"/>
      <c r="G175" s="35"/>
      <c r="H175" s="15"/>
      <c r="I175" s="6">
        <v>2928</v>
      </c>
      <c r="J175" s="6">
        <v>2928</v>
      </c>
      <c r="K175" s="6">
        <f>J175-I175</f>
        <v>0</v>
      </c>
      <c r="L175" s="6">
        <v>80</v>
      </c>
      <c r="M175" s="6">
        <f>L175*K175</f>
        <v>0</v>
      </c>
      <c r="N175" s="23">
        <v>1.03</v>
      </c>
      <c r="O175" s="24">
        <f>N175*M175</f>
        <v>0</v>
      </c>
      <c r="P175" s="6"/>
      <c r="Q175" s="24">
        <f>H175+O175+P175</f>
        <v>0</v>
      </c>
      <c r="R175" s="6">
        <v>1</v>
      </c>
      <c r="S175" s="9">
        <f>Q175*R175</f>
        <v>0</v>
      </c>
      <c r="T175" s="1"/>
    </row>
    <row r="176" spans="1:20" s="11" customFormat="1">
      <c r="A176" s="15" t="s">
        <v>23</v>
      </c>
      <c r="B176" s="15"/>
      <c r="C176" s="15"/>
      <c r="D176" s="15"/>
      <c r="E176" s="15"/>
      <c r="F176" s="15"/>
      <c r="G176" s="35"/>
      <c r="H176" s="15"/>
      <c r="I176" s="15"/>
      <c r="J176" s="15"/>
      <c r="K176" s="15"/>
      <c r="L176" s="15"/>
      <c r="M176" s="15"/>
      <c r="N176" s="15"/>
      <c r="O176" s="40"/>
      <c r="P176" s="15"/>
      <c r="Q176" s="40"/>
      <c r="R176" s="15"/>
      <c r="S176" s="35">
        <f>SUM(S175:S175)</f>
        <v>0</v>
      </c>
    </row>
    <row r="177" spans="1:20" s="11" customFormat="1">
      <c r="A177" s="15"/>
      <c r="B177" s="15"/>
      <c r="C177" s="15"/>
      <c r="D177" s="15"/>
      <c r="E177" s="15"/>
      <c r="F177" s="15"/>
      <c r="G177" s="35"/>
      <c r="H177" s="15"/>
      <c r="I177" s="15"/>
      <c r="J177" s="15"/>
      <c r="K177" s="15"/>
      <c r="L177" s="15"/>
      <c r="M177" s="15"/>
      <c r="N177" s="15"/>
      <c r="O177" s="40"/>
      <c r="P177" s="15"/>
      <c r="Q177" s="40"/>
      <c r="R177" s="15"/>
      <c r="S177" s="35"/>
    </row>
    <row r="178" spans="1:20" s="11" customFormat="1"/>
    <row r="179" spans="1:20" s="11" customFormat="1" ht="36.950000000000003" customHeight="1">
      <c r="A179" s="15" t="s">
        <v>1</v>
      </c>
      <c r="B179" s="6" t="s">
        <v>27</v>
      </c>
      <c r="C179" s="14" t="s">
        <v>678</v>
      </c>
      <c r="D179" s="15" t="s">
        <v>30</v>
      </c>
      <c r="E179" s="15" t="s">
        <v>31</v>
      </c>
      <c r="F179" s="15" t="s">
        <v>6</v>
      </c>
      <c r="G179" s="35" t="s">
        <v>32</v>
      </c>
      <c r="H179" s="15" t="s">
        <v>33</v>
      </c>
      <c r="I179" s="15" t="s">
        <v>2</v>
      </c>
      <c r="J179" s="15" t="s">
        <v>3</v>
      </c>
      <c r="K179" s="15" t="s">
        <v>4</v>
      </c>
      <c r="L179" s="15" t="s">
        <v>5</v>
      </c>
      <c r="M179" s="15" t="s">
        <v>6</v>
      </c>
      <c r="N179" s="15"/>
      <c r="O179" s="40" t="s">
        <v>8</v>
      </c>
      <c r="P179" s="15" t="s">
        <v>38</v>
      </c>
      <c r="Q179" s="40" t="s">
        <v>23</v>
      </c>
      <c r="R179" s="15" t="s">
        <v>39</v>
      </c>
      <c r="S179" s="35" t="s">
        <v>40</v>
      </c>
    </row>
    <row r="180" spans="1:20" s="11" customFormat="1">
      <c r="A180" s="15" t="s">
        <v>400</v>
      </c>
      <c r="B180" s="33">
        <v>432</v>
      </c>
      <c r="C180" s="33" t="s">
        <v>698</v>
      </c>
      <c r="D180" s="15">
        <v>31</v>
      </c>
      <c r="E180" s="15">
        <v>31</v>
      </c>
      <c r="F180" s="15">
        <f>SUM(E180-D180)</f>
        <v>0</v>
      </c>
      <c r="G180" s="35">
        <v>9.5</v>
      </c>
      <c r="H180" s="15">
        <f>F180*G180</f>
        <v>0</v>
      </c>
      <c r="I180" s="15">
        <v>41427</v>
      </c>
      <c r="J180" s="15">
        <v>42110</v>
      </c>
      <c r="K180" s="15">
        <f>J180-I180</f>
        <v>683</v>
      </c>
      <c r="L180" s="15">
        <v>1</v>
      </c>
      <c r="M180" s="15">
        <f>L180*K180</f>
        <v>683</v>
      </c>
      <c r="N180" s="15">
        <v>1.03</v>
      </c>
      <c r="O180" s="40">
        <f>N180*M180</f>
        <v>703.49</v>
      </c>
      <c r="P180" s="15">
        <v>120</v>
      </c>
      <c r="Q180" s="40">
        <f>H180+O180+P180</f>
        <v>823.49</v>
      </c>
      <c r="R180" s="15">
        <v>0.5</v>
      </c>
      <c r="S180" s="35">
        <f>Q180*R180</f>
        <v>411.745</v>
      </c>
    </row>
    <row r="181" spans="1:20" s="11" customFormat="1">
      <c r="A181" s="15" t="s">
        <v>699</v>
      </c>
      <c r="B181" s="33">
        <v>283</v>
      </c>
      <c r="C181" s="33" t="s">
        <v>698</v>
      </c>
      <c r="D181" s="15">
        <v>177</v>
      </c>
      <c r="E181" s="15">
        <v>177</v>
      </c>
      <c r="F181" s="15">
        <f>SUM(E181-D181)</f>
        <v>0</v>
      </c>
      <c r="G181" s="35">
        <v>9.5</v>
      </c>
      <c r="H181" s="15">
        <f>F181*G181</f>
        <v>0</v>
      </c>
      <c r="I181" s="11">
        <v>35400</v>
      </c>
      <c r="J181" s="33">
        <v>35400</v>
      </c>
      <c r="K181" s="15">
        <f>J181-I181</f>
        <v>0</v>
      </c>
      <c r="L181" s="15">
        <v>1</v>
      </c>
      <c r="M181" s="15">
        <f>L181*K181</f>
        <v>0</v>
      </c>
      <c r="N181" s="15">
        <v>1.03</v>
      </c>
      <c r="O181" s="40">
        <f>N181*M181</f>
        <v>0</v>
      </c>
      <c r="P181" s="15">
        <v>0</v>
      </c>
      <c r="Q181" s="40">
        <f>H181+O181+P181</f>
        <v>0</v>
      </c>
      <c r="R181" s="15">
        <v>1</v>
      </c>
      <c r="S181" s="35">
        <f>Q181*R181</f>
        <v>0</v>
      </c>
      <c r="T181" s="1"/>
    </row>
    <row r="182" spans="1:20" s="11" customFormat="1">
      <c r="A182" s="15" t="s">
        <v>700</v>
      </c>
      <c r="B182" s="33">
        <v>209</v>
      </c>
      <c r="C182" s="33" t="s">
        <v>698</v>
      </c>
      <c r="D182" s="15"/>
      <c r="E182" s="15"/>
      <c r="F182" s="15"/>
      <c r="G182" s="35"/>
      <c r="H182" s="15"/>
      <c r="I182" s="15">
        <v>620</v>
      </c>
      <c r="J182" s="15">
        <v>681</v>
      </c>
      <c r="K182" s="15">
        <f>J182-I182</f>
        <v>61</v>
      </c>
      <c r="L182" s="15">
        <v>40</v>
      </c>
      <c r="M182" s="15">
        <f>L182*K182</f>
        <v>2440</v>
      </c>
      <c r="N182" s="15">
        <v>1.03</v>
      </c>
      <c r="O182" s="40">
        <f>N182*M182</f>
        <v>2513.1999999999998</v>
      </c>
      <c r="P182" s="15">
        <v>0</v>
      </c>
      <c r="Q182" s="40">
        <f>H182+O182+P182</f>
        <v>2513.1999999999998</v>
      </c>
      <c r="R182" s="15">
        <v>1</v>
      </c>
      <c r="S182" s="35">
        <f>Q182*R182</f>
        <v>2513.1999999999998</v>
      </c>
    </row>
    <row r="183" spans="1:20" s="11" customFormat="1">
      <c r="A183" s="33" t="s">
        <v>23</v>
      </c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</row>
    <row r="184" spans="1:20" s="11" customFormat="1">
      <c r="A184" s="15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</row>
    <row r="185" spans="1:20" s="11" customFormat="1"/>
    <row r="186" spans="1:20" s="11" customFormat="1" ht="26.25">
      <c r="A186" s="15" t="s">
        <v>1</v>
      </c>
      <c r="B186" s="6" t="s">
        <v>27</v>
      </c>
      <c r="C186" s="14" t="s">
        <v>701</v>
      </c>
      <c r="D186" s="15" t="s">
        <v>30</v>
      </c>
      <c r="E186" s="15" t="s">
        <v>31</v>
      </c>
      <c r="F186" s="15" t="s">
        <v>6</v>
      </c>
      <c r="G186" s="35" t="s">
        <v>32</v>
      </c>
      <c r="H186" s="15" t="s">
        <v>33</v>
      </c>
      <c r="I186" s="15" t="s">
        <v>2</v>
      </c>
      <c r="J186" s="15" t="s">
        <v>3</v>
      </c>
      <c r="K186" s="15" t="s">
        <v>4</v>
      </c>
      <c r="L186" s="15" t="s">
        <v>5</v>
      </c>
      <c r="M186" s="15" t="s">
        <v>6</v>
      </c>
      <c r="N186" s="15"/>
      <c r="O186" s="40" t="s">
        <v>8</v>
      </c>
      <c r="P186" s="15" t="s">
        <v>38</v>
      </c>
      <c r="Q186" s="40" t="s">
        <v>23</v>
      </c>
      <c r="R186" s="15" t="s">
        <v>39</v>
      </c>
      <c r="S186" s="35" t="s">
        <v>40</v>
      </c>
    </row>
    <row r="187" spans="1:20" s="11" customFormat="1">
      <c r="A187" s="15" t="s">
        <v>702</v>
      </c>
      <c r="B187" s="15">
        <v>405</v>
      </c>
      <c r="C187" s="15" t="s">
        <v>703</v>
      </c>
      <c r="D187" s="15">
        <v>0</v>
      </c>
      <c r="E187" s="15"/>
      <c r="F187" s="15">
        <v>0</v>
      </c>
      <c r="G187" s="35">
        <v>9.5</v>
      </c>
      <c r="H187" s="15">
        <f>F187*G187</f>
        <v>0</v>
      </c>
      <c r="I187" s="15">
        <v>5042</v>
      </c>
      <c r="J187" s="15">
        <v>6784</v>
      </c>
      <c r="K187" s="15">
        <f t="shared" ref="K187:K191" si="27">J187-I187</f>
        <v>1742</v>
      </c>
      <c r="L187" s="15">
        <v>1</v>
      </c>
      <c r="M187" s="15">
        <f>K187*L187</f>
        <v>1742</v>
      </c>
      <c r="N187" s="15">
        <v>1.03</v>
      </c>
      <c r="O187" s="40">
        <f t="shared" ref="O187:O191" si="28">N187*M187</f>
        <v>1794.26</v>
      </c>
      <c r="P187" s="15">
        <v>40</v>
      </c>
      <c r="Q187" s="40">
        <f>H187+O187+P187</f>
        <v>1834.26</v>
      </c>
      <c r="R187" s="15">
        <v>1</v>
      </c>
      <c r="S187" s="35">
        <f t="shared" ref="S187:S192" si="29">Q187*R187</f>
        <v>1834.26</v>
      </c>
    </row>
    <row r="188" spans="1:20" s="11" customFormat="1">
      <c r="A188" s="15" t="s">
        <v>704</v>
      </c>
      <c r="B188" s="15">
        <v>584</v>
      </c>
      <c r="C188" s="15" t="s">
        <v>703</v>
      </c>
      <c r="D188" s="15">
        <v>14</v>
      </c>
      <c r="E188" s="15"/>
      <c r="F188" s="15">
        <v>0</v>
      </c>
      <c r="G188" s="35">
        <v>9.5</v>
      </c>
      <c r="H188" s="15">
        <f>F188*G188</f>
        <v>0</v>
      </c>
      <c r="I188" s="15">
        <v>500</v>
      </c>
      <c r="J188" s="15">
        <v>1205</v>
      </c>
      <c r="K188" s="15">
        <f t="shared" si="27"/>
        <v>705</v>
      </c>
      <c r="L188" s="15">
        <v>1</v>
      </c>
      <c r="M188" s="15">
        <f t="shared" ref="M188:M191" si="30">L188*K188</f>
        <v>705</v>
      </c>
      <c r="N188" s="15">
        <v>1.03</v>
      </c>
      <c r="O188" s="40">
        <f t="shared" si="28"/>
        <v>726.15</v>
      </c>
      <c r="P188" s="15">
        <v>60</v>
      </c>
      <c r="Q188" s="40">
        <f>H188+O188+P188</f>
        <v>786.15</v>
      </c>
      <c r="R188" s="15">
        <v>1</v>
      </c>
      <c r="S188" s="35">
        <f t="shared" si="29"/>
        <v>786.15</v>
      </c>
    </row>
    <row r="189" spans="1:20" s="11" customFormat="1">
      <c r="A189" s="15" t="s">
        <v>705</v>
      </c>
      <c r="B189" s="15">
        <v>204</v>
      </c>
      <c r="C189" s="15" t="s">
        <v>703</v>
      </c>
      <c r="D189" s="15"/>
      <c r="E189" s="15"/>
      <c r="F189" s="15"/>
      <c r="G189" s="35"/>
      <c r="H189" s="15"/>
      <c r="I189" s="15">
        <v>8106</v>
      </c>
      <c r="J189" s="15">
        <v>9228</v>
      </c>
      <c r="K189" s="15">
        <f t="shared" si="27"/>
        <v>1122</v>
      </c>
      <c r="L189" s="15">
        <v>30</v>
      </c>
      <c r="M189" s="15">
        <f t="shared" si="30"/>
        <v>33660</v>
      </c>
      <c r="N189" s="15">
        <v>1.03</v>
      </c>
      <c r="O189" s="40">
        <f t="shared" si="28"/>
        <v>34669.800000000003</v>
      </c>
      <c r="P189" s="15"/>
      <c r="Q189" s="40">
        <f>O189+P189</f>
        <v>34669.800000000003</v>
      </c>
      <c r="R189" s="15">
        <v>1</v>
      </c>
      <c r="S189" s="35">
        <f t="shared" si="29"/>
        <v>34669.800000000003</v>
      </c>
    </row>
    <row r="190" spans="1:20" s="11" customFormat="1">
      <c r="A190" s="15" t="s">
        <v>706</v>
      </c>
      <c r="B190" s="15">
        <v>579</v>
      </c>
      <c r="C190" s="15" t="s">
        <v>703</v>
      </c>
      <c r="D190" s="15"/>
      <c r="E190" s="15"/>
      <c r="F190" s="15"/>
      <c r="G190" s="35"/>
      <c r="H190" s="15"/>
      <c r="I190" s="15">
        <v>0</v>
      </c>
      <c r="J190" s="15"/>
      <c r="K190" s="15">
        <f t="shared" si="27"/>
        <v>0</v>
      </c>
      <c r="L190" s="15">
        <v>0</v>
      </c>
      <c r="M190" s="15">
        <f t="shared" si="30"/>
        <v>0</v>
      </c>
      <c r="N190" s="15">
        <v>1.03</v>
      </c>
      <c r="O190" s="40">
        <f t="shared" si="28"/>
        <v>0</v>
      </c>
      <c r="P190" s="15"/>
      <c r="Q190" s="40">
        <f>O190+P190</f>
        <v>0</v>
      </c>
      <c r="R190" s="15">
        <v>1</v>
      </c>
      <c r="S190" s="35">
        <f t="shared" si="29"/>
        <v>0</v>
      </c>
    </row>
    <row r="191" spans="1:20" s="11" customFormat="1">
      <c r="A191" s="15" t="s">
        <v>407</v>
      </c>
      <c r="B191" s="15">
        <v>415</v>
      </c>
      <c r="C191" s="15" t="s">
        <v>306</v>
      </c>
      <c r="D191" s="15"/>
      <c r="E191" s="15"/>
      <c r="F191" s="15"/>
      <c r="G191" s="35">
        <v>9.5</v>
      </c>
      <c r="H191" s="15"/>
      <c r="I191" s="15">
        <v>23955</v>
      </c>
      <c r="J191" s="15">
        <v>24685</v>
      </c>
      <c r="K191" s="15">
        <f t="shared" si="27"/>
        <v>730</v>
      </c>
      <c r="L191" s="15">
        <v>1</v>
      </c>
      <c r="M191" s="15">
        <f t="shared" si="30"/>
        <v>730</v>
      </c>
      <c r="N191" s="15">
        <v>1.03</v>
      </c>
      <c r="O191" s="40">
        <f t="shared" si="28"/>
        <v>751.9</v>
      </c>
      <c r="P191" s="15"/>
      <c r="Q191" s="31">
        <f>O191</f>
        <v>751.9</v>
      </c>
      <c r="R191" s="15">
        <v>0.22220000000000001</v>
      </c>
      <c r="S191" s="31">
        <f t="shared" si="29"/>
        <v>167.07218</v>
      </c>
    </row>
    <row r="192" spans="1:20" s="11" customFormat="1">
      <c r="A192" s="15" t="s">
        <v>627</v>
      </c>
      <c r="B192" s="15"/>
      <c r="C192" s="15" t="s">
        <v>703</v>
      </c>
      <c r="D192" s="15"/>
      <c r="E192" s="15"/>
      <c r="F192" s="15"/>
      <c r="G192" s="35"/>
      <c r="H192" s="15"/>
      <c r="I192" s="15"/>
      <c r="J192" s="15"/>
      <c r="K192" s="15"/>
      <c r="L192" s="15"/>
      <c r="M192" s="15"/>
      <c r="N192" s="15"/>
      <c r="O192" s="40"/>
      <c r="P192" s="15"/>
      <c r="Q192" s="40">
        <f>S124</f>
        <v>11620.46</v>
      </c>
      <c r="R192" s="15">
        <v>0.11</v>
      </c>
      <c r="S192" s="35">
        <f t="shared" si="29"/>
        <v>1278.2506000000001</v>
      </c>
    </row>
    <row r="193" spans="1:19" s="11" customFormat="1">
      <c r="A193" s="15" t="s">
        <v>23</v>
      </c>
      <c r="B193" s="15"/>
      <c r="C193" s="15" t="s">
        <v>703</v>
      </c>
      <c r="D193" s="15">
        <v>4151</v>
      </c>
      <c r="E193" s="15"/>
      <c r="F193" s="15">
        <f>SUM(F90:F189)</f>
        <v>0</v>
      </c>
      <c r="G193" s="35">
        <v>9.5</v>
      </c>
      <c r="H193" s="15">
        <f>F193*G193</f>
        <v>0</v>
      </c>
      <c r="I193" s="15"/>
      <c r="J193" s="15"/>
      <c r="K193" s="15"/>
      <c r="L193" s="15"/>
      <c r="M193" s="15">
        <f>SUM(M187:M191)</f>
        <v>36837</v>
      </c>
      <c r="N193" s="15">
        <v>1.03</v>
      </c>
      <c r="O193" s="40">
        <f>M193*N193</f>
        <v>37942.11</v>
      </c>
      <c r="P193" s="15">
        <f>SUM(P90:P189)</f>
        <v>600</v>
      </c>
      <c r="Q193" s="40">
        <f>H193+O193+P193</f>
        <v>38542.11</v>
      </c>
      <c r="R193" s="15">
        <v>1</v>
      </c>
      <c r="S193" s="35">
        <f>SUM(S187:S192)</f>
        <v>38735.532780000001</v>
      </c>
    </row>
    <row r="194" spans="1:19" s="11" customFormat="1">
      <c r="A194" s="15" t="s">
        <v>329</v>
      </c>
      <c r="B194" s="15"/>
      <c r="C194" s="15" t="s">
        <v>330</v>
      </c>
      <c r="D194" s="15"/>
      <c r="E194" s="15"/>
      <c r="F194" s="15"/>
      <c r="G194" s="35"/>
      <c r="H194" s="15"/>
      <c r="I194" s="15"/>
      <c r="J194" s="15"/>
      <c r="K194" s="15"/>
      <c r="L194" s="15"/>
      <c r="M194" s="31"/>
      <c r="N194" s="15"/>
      <c r="O194" s="31"/>
      <c r="P194" s="15"/>
      <c r="Q194" s="15"/>
      <c r="R194" s="15"/>
      <c r="S194" s="37">
        <v>133030.21</v>
      </c>
    </row>
    <row r="195" spans="1:19" s="11" customFormat="1">
      <c r="A195" s="15" t="s">
        <v>331</v>
      </c>
      <c r="B195" s="15"/>
      <c r="C195" s="15"/>
      <c r="D195" s="15"/>
      <c r="E195" s="15"/>
      <c r="F195" s="15"/>
      <c r="G195" s="35"/>
      <c r="H195" s="15"/>
      <c r="I195" s="15"/>
      <c r="J195" s="15"/>
      <c r="K195" s="15"/>
      <c r="L195" s="15"/>
      <c r="M195" s="31"/>
      <c r="N195" s="15"/>
      <c r="O195" s="31"/>
      <c r="P195" s="15"/>
      <c r="Q195" s="15"/>
      <c r="R195" s="15"/>
      <c r="S195" s="37">
        <f>S194-S193</f>
        <v>94294.677219999998</v>
      </c>
    </row>
    <row r="196" spans="1:19" s="11" customFormat="1"/>
    <row r="197" spans="1:19" s="11" customFormat="1"/>
    <row r="198" spans="1:19" s="11" customFormat="1"/>
    <row r="199" spans="1:19" s="11" customFormat="1" ht="26.25">
      <c r="A199" s="15" t="s">
        <v>1</v>
      </c>
      <c r="B199" s="6" t="s">
        <v>27</v>
      </c>
      <c r="C199" s="14" t="s">
        <v>707</v>
      </c>
      <c r="D199" s="15" t="s">
        <v>30</v>
      </c>
      <c r="E199" s="15" t="s">
        <v>31</v>
      </c>
      <c r="F199" s="15" t="s">
        <v>6</v>
      </c>
      <c r="G199" s="35" t="s">
        <v>32</v>
      </c>
      <c r="H199" s="15" t="s">
        <v>33</v>
      </c>
      <c r="I199" s="15" t="s">
        <v>2</v>
      </c>
      <c r="J199" s="15" t="s">
        <v>3</v>
      </c>
      <c r="K199" s="15" t="s">
        <v>4</v>
      </c>
      <c r="L199" s="15" t="s">
        <v>5</v>
      </c>
      <c r="M199" s="15" t="s">
        <v>6</v>
      </c>
      <c r="N199" s="15"/>
      <c r="O199" s="40" t="s">
        <v>8</v>
      </c>
      <c r="P199" s="15" t="s">
        <v>38</v>
      </c>
      <c r="Q199" s="40" t="s">
        <v>23</v>
      </c>
      <c r="R199" s="15" t="s">
        <v>39</v>
      </c>
      <c r="S199" s="35" t="s">
        <v>40</v>
      </c>
    </row>
    <row r="200" spans="1:19" s="11" customFormat="1">
      <c r="A200" s="56" t="s">
        <v>708</v>
      </c>
      <c r="B200" s="56">
        <v>241</v>
      </c>
      <c r="C200" s="15" t="s">
        <v>709</v>
      </c>
      <c r="D200" s="56">
        <v>4998</v>
      </c>
      <c r="E200" s="56"/>
      <c r="F200" s="56"/>
      <c r="G200" s="57"/>
      <c r="H200" s="56"/>
      <c r="I200" s="56">
        <v>34589</v>
      </c>
      <c r="J200" s="56">
        <v>34994</v>
      </c>
      <c r="K200" s="56">
        <f t="shared" ref="K200:K210" si="31">J200-I200</f>
        <v>405</v>
      </c>
      <c r="L200" s="56">
        <v>40</v>
      </c>
      <c r="M200" s="56">
        <f t="shared" ref="M200:M202" si="32">K200*L200</f>
        <v>16200</v>
      </c>
      <c r="N200" s="56">
        <v>1.03</v>
      </c>
      <c r="O200" s="62">
        <f t="shared" ref="O200:O210" si="33">N200*M200</f>
        <v>16686</v>
      </c>
      <c r="P200" s="56"/>
      <c r="Q200" s="62">
        <f t="shared" ref="Q200:Q210" si="34">H200+O200+P200</f>
        <v>16686</v>
      </c>
      <c r="R200" s="56">
        <v>1</v>
      </c>
      <c r="S200" s="57">
        <f t="shared" ref="S200:S211" si="35">Q200*R200</f>
        <v>16686</v>
      </c>
    </row>
    <row r="201" spans="1:19" s="11" customFormat="1">
      <c r="A201" s="15" t="s">
        <v>710</v>
      </c>
      <c r="B201" s="15">
        <v>423</v>
      </c>
      <c r="C201" s="15" t="s">
        <v>709</v>
      </c>
      <c r="D201" s="15"/>
      <c r="E201" s="15"/>
      <c r="F201" s="15"/>
      <c r="G201" s="35"/>
      <c r="H201" s="15"/>
      <c r="I201" s="15">
        <v>109088</v>
      </c>
      <c r="J201" s="15">
        <v>112036</v>
      </c>
      <c r="K201" s="15">
        <f t="shared" si="31"/>
        <v>2948</v>
      </c>
      <c r="L201" s="15">
        <v>1</v>
      </c>
      <c r="M201" s="15">
        <f t="shared" si="32"/>
        <v>2948</v>
      </c>
      <c r="N201" s="15">
        <v>1.03</v>
      </c>
      <c r="O201" s="40">
        <f t="shared" si="33"/>
        <v>3036.44</v>
      </c>
      <c r="P201" s="15"/>
      <c r="Q201" s="40">
        <f t="shared" si="34"/>
        <v>3036.44</v>
      </c>
      <c r="R201" s="15">
        <v>0.5</v>
      </c>
      <c r="S201" s="35">
        <f t="shared" si="35"/>
        <v>1518.22</v>
      </c>
    </row>
    <row r="202" spans="1:19" s="11" customFormat="1">
      <c r="A202" s="15" t="s">
        <v>711</v>
      </c>
      <c r="B202" s="15">
        <v>239</v>
      </c>
      <c r="C202" s="15" t="s">
        <v>709</v>
      </c>
      <c r="D202" s="15"/>
      <c r="E202" s="15"/>
      <c r="F202" s="15"/>
      <c r="G202" s="35"/>
      <c r="H202" s="15"/>
      <c r="I202" s="15">
        <v>109817</v>
      </c>
      <c r="J202" s="15">
        <v>111311</v>
      </c>
      <c r="K202" s="15">
        <f t="shared" si="31"/>
        <v>1494</v>
      </c>
      <c r="L202" s="15">
        <v>1</v>
      </c>
      <c r="M202" s="15">
        <f t="shared" si="32"/>
        <v>1494</v>
      </c>
      <c r="N202" s="15">
        <v>1.03</v>
      </c>
      <c r="O202" s="40">
        <f t="shared" si="33"/>
        <v>1538.82</v>
      </c>
      <c r="P202" s="15"/>
      <c r="Q202" s="40">
        <f t="shared" si="34"/>
        <v>1538.82</v>
      </c>
      <c r="R202" s="15">
        <v>1</v>
      </c>
      <c r="S202" s="35">
        <f t="shared" si="35"/>
        <v>1538.82</v>
      </c>
    </row>
    <row r="203" spans="1:19" s="11" customFormat="1">
      <c r="A203" s="15" t="s">
        <v>712</v>
      </c>
      <c r="B203" s="15">
        <v>240</v>
      </c>
      <c r="C203" s="15" t="s">
        <v>709</v>
      </c>
      <c r="D203" s="15"/>
      <c r="E203" s="15"/>
      <c r="F203" s="15"/>
      <c r="G203" s="35"/>
      <c r="H203" s="15"/>
      <c r="I203" s="15">
        <v>125206</v>
      </c>
      <c r="J203" s="15">
        <v>130974</v>
      </c>
      <c r="K203" s="15">
        <f t="shared" si="31"/>
        <v>5768</v>
      </c>
      <c r="L203" s="15">
        <v>1</v>
      </c>
      <c r="M203" s="15">
        <f t="shared" ref="M203:M209" si="36">L203*K203</f>
        <v>5768</v>
      </c>
      <c r="N203" s="15">
        <v>1.03</v>
      </c>
      <c r="O203" s="40">
        <f t="shared" si="33"/>
        <v>5941.04</v>
      </c>
      <c r="P203" s="15"/>
      <c r="Q203" s="40">
        <f t="shared" si="34"/>
        <v>5941.04</v>
      </c>
      <c r="R203" s="15">
        <v>1</v>
      </c>
      <c r="S203" s="35">
        <f t="shared" si="35"/>
        <v>5941.04</v>
      </c>
    </row>
    <row r="204" spans="1:19" s="11" customFormat="1">
      <c r="A204" s="15" t="s">
        <v>713</v>
      </c>
      <c r="B204" s="15">
        <v>283</v>
      </c>
      <c r="C204" s="15" t="s">
        <v>709</v>
      </c>
      <c r="D204" s="15">
        <v>177</v>
      </c>
      <c r="E204" s="15">
        <v>177</v>
      </c>
      <c r="F204" s="15">
        <f t="shared" ref="F204:F208" si="37">SUM(E204-D204)</f>
        <v>0</v>
      </c>
      <c r="G204" s="35">
        <v>9.5</v>
      </c>
      <c r="H204" s="15">
        <f t="shared" ref="H204:H209" si="38">F204*G204</f>
        <v>0</v>
      </c>
      <c r="I204" s="15">
        <v>35121</v>
      </c>
      <c r="J204" s="11">
        <v>35400</v>
      </c>
      <c r="K204" s="15">
        <f t="shared" si="31"/>
        <v>279</v>
      </c>
      <c r="L204" s="15">
        <v>1</v>
      </c>
      <c r="M204" s="15">
        <f t="shared" si="36"/>
        <v>279</v>
      </c>
      <c r="N204" s="15">
        <v>1.03</v>
      </c>
      <c r="O204" s="40">
        <f t="shared" si="33"/>
        <v>287.37</v>
      </c>
      <c r="P204" s="15">
        <v>40</v>
      </c>
      <c r="Q204" s="40">
        <f t="shared" si="34"/>
        <v>327.37</v>
      </c>
      <c r="R204" s="15">
        <v>1</v>
      </c>
      <c r="S204" s="35">
        <f t="shared" si="35"/>
        <v>327.37</v>
      </c>
    </row>
    <row r="205" spans="1:19" s="11" customFormat="1">
      <c r="A205" s="15" t="s">
        <v>714</v>
      </c>
      <c r="B205" s="15">
        <v>221</v>
      </c>
      <c r="C205" s="15" t="s">
        <v>709</v>
      </c>
      <c r="D205" s="15"/>
      <c r="E205" s="15"/>
      <c r="F205" s="15"/>
      <c r="G205" s="35"/>
      <c r="H205" s="15"/>
      <c r="I205" s="15">
        <v>150528</v>
      </c>
      <c r="J205" s="15">
        <v>157940</v>
      </c>
      <c r="K205" s="15">
        <f t="shared" si="31"/>
        <v>7412</v>
      </c>
      <c r="L205" s="15">
        <v>1</v>
      </c>
      <c r="M205" s="15">
        <f t="shared" si="36"/>
        <v>7412</v>
      </c>
      <c r="N205" s="15">
        <v>1.03</v>
      </c>
      <c r="O205" s="40">
        <f t="shared" si="33"/>
        <v>7634.36</v>
      </c>
      <c r="P205" s="15"/>
      <c r="Q205" s="40">
        <f t="shared" si="34"/>
        <v>7634.36</v>
      </c>
      <c r="R205" s="15">
        <v>1</v>
      </c>
      <c r="S205" s="35">
        <f t="shared" si="35"/>
        <v>7634.36</v>
      </c>
    </row>
    <row r="206" spans="1:19" s="11" customFormat="1">
      <c r="A206" s="15" t="s">
        <v>715</v>
      </c>
      <c r="B206" s="15">
        <v>741</v>
      </c>
      <c r="C206" s="15" t="s">
        <v>709</v>
      </c>
      <c r="D206" s="15"/>
      <c r="E206" s="15"/>
      <c r="F206" s="15"/>
      <c r="G206" s="35"/>
      <c r="H206" s="15"/>
      <c r="I206" s="15">
        <v>32804</v>
      </c>
      <c r="J206" s="15">
        <v>34619</v>
      </c>
      <c r="K206" s="15">
        <f t="shared" si="31"/>
        <v>1815</v>
      </c>
      <c r="L206" s="15">
        <v>40</v>
      </c>
      <c r="M206" s="15">
        <f t="shared" si="36"/>
        <v>72600</v>
      </c>
      <c r="N206" s="15">
        <v>1.03</v>
      </c>
      <c r="O206" s="40">
        <f t="shared" si="33"/>
        <v>74778</v>
      </c>
      <c r="P206" s="15"/>
      <c r="Q206" s="40">
        <f t="shared" si="34"/>
        <v>74778</v>
      </c>
      <c r="R206" s="15">
        <v>1</v>
      </c>
      <c r="S206" s="35">
        <f t="shared" si="35"/>
        <v>74778</v>
      </c>
    </row>
    <row r="207" spans="1:19" s="11" customFormat="1">
      <c r="A207" s="15" t="s">
        <v>684</v>
      </c>
      <c r="B207" s="15">
        <v>457</v>
      </c>
      <c r="C207" s="15" t="s">
        <v>709</v>
      </c>
      <c r="D207" s="15">
        <v>1</v>
      </c>
      <c r="E207" s="15">
        <v>1</v>
      </c>
      <c r="F207" s="15">
        <f t="shared" si="37"/>
        <v>0</v>
      </c>
      <c r="G207" s="35">
        <v>9.5</v>
      </c>
      <c r="H207" s="15">
        <f t="shared" si="38"/>
        <v>0</v>
      </c>
      <c r="I207" s="15">
        <v>394</v>
      </c>
      <c r="J207" s="15">
        <v>416</v>
      </c>
      <c r="K207" s="15">
        <f t="shared" si="31"/>
        <v>22</v>
      </c>
      <c r="L207" s="15">
        <v>30</v>
      </c>
      <c r="M207" s="15">
        <f t="shared" si="36"/>
        <v>660</v>
      </c>
      <c r="N207" s="15">
        <v>1.03</v>
      </c>
      <c r="O207" s="40">
        <f t="shared" si="33"/>
        <v>679.8</v>
      </c>
      <c r="P207" s="15"/>
      <c r="Q207" s="40">
        <f t="shared" si="34"/>
        <v>679.8</v>
      </c>
      <c r="R207" s="15">
        <v>0.33</v>
      </c>
      <c r="S207" s="35">
        <f t="shared" si="35"/>
        <v>224.334</v>
      </c>
    </row>
    <row r="208" spans="1:19" s="11" customFormat="1">
      <c r="A208" s="15" t="s">
        <v>716</v>
      </c>
      <c r="B208" s="15">
        <v>702</v>
      </c>
      <c r="C208" s="15" t="s">
        <v>709</v>
      </c>
      <c r="D208" s="15">
        <v>20</v>
      </c>
      <c r="E208" s="15">
        <v>20</v>
      </c>
      <c r="F208" s="15">
        <f t="shared" si="37"/>
        <v>0</v>
      </c>
      <c r="G208" s="35">
        <v>9.5</v>
      </c>
      <c r="H208" s="15">
        <f t="shared" si="38"/>
        <v>0</v>
      </c>
      <c r="I208" s="15">
        <v>20698</v>
      </c>
      <c r="J208" s="15">
        <v>20698</v>
      </c>
      <c r="K208" s="15">
        <f t="shared" si="31"/>
        <v>0</v>
      </c>
      <c r="L208" s="15">
        <v>1</v>
      </c>
      <c r="M208" s="15">
        <f t="shared" si="36"/>
        <v>0</v>
      </c>
      <c r="N208" s="15">
        <v>1.03</v>
      </c>
      <c r="O208" s="40">
        <f t="shared" si="33"/>
        <v>0</v>
      </c>
      <c r="P208" s="15">
        <v>0</v>
      </c>
      <c r="Q208" s="40">
        <f t="shared" si="34"/>
        <v>0</v>
      </c>
      <c r="R208" s="15">
        <v>1</v>
      </c>
      <c r="S208" s="35">
        <f t="shared" si="35"/>
        <v>0</v>
      </c>
    </row>
    <row r="209" spans="1:19" s="11" customFormat="1">
      <c r="A209" s="15" t="s">
        <v>717</v>
      </c>
      <c r="B209" s="15">
        <v>297</v>
      </c>
      <c r="C209" s="15" t="s">
        <v>709</v>
      </c>
      <c r="D209" s="15"/>
      <c r="E209" s="15"/>
      <c r="F209" s="15"/>
      <c r="G209" s="35">
        <v>9.5</v>
      </c>
      <c r="H209" s="15">
        <f t="shared" si="38"/>
        <v>0</v>
      </c>
      <c r="I209" s="15">
        <v>5005</v>
      </c>
      <c r="J209" s="15">
        <v>5176</v>
      </c>
      <c r="K209" s="15">
        <f t="shared" si="31"/>
        <v>171</v>
      </c>
      <c r="L209" s="15">
        <v>1</v>
      </c>
      <c r="M209" s="15">
        <f t="shared" si="36"/>
        <v>171</v>
      </c>
      <c r="N209" s="15">
        <v>1.03</v>
      </c>
      <c r="O209" s="40">
        <f t="shared" si="33"/>
        <v>176.13</v>
      </c>
      <c r="P209" s="15"/>
      <c r="Q209" s="40">
        <f t="shared" si="34"/>
        <v>176.13</v>
      </c>
      <c r="R209" s="15">
        <v>1</v>
      </c>
      <c r="S209" s="35">
        <f t="shared" si="35"/>
        <v>176.13</v>
      </c>
    </row>
    <row r="210" spans="1:19" s="11" customFormat="1">
      <c r="A210" s="15" t="s">
        <v>718</v>
      </c>
      <c r="B210" s="15">
        <v>505</v>
      </c>
      <c r="C210" s="15" t="s">
        <v>709</v>
      </c>
      <c r="D210" s="15"/>
      <c r="E210" s="15"/>
      <c r="F210" s="15"/>
      <c r="G210" s="35"/>
      <c r="H210" s="15"/>
      <c r="I210" s="15">
        <v>395057</v>
      </c>
      <c r="J210" s="15">
        <v>436450</v>
      </c>
      <c r="K210" s="15">
        <f t="shared" si="31"/>
        <v>41393</v>
      </c>
      <c r="L210" s="15">
        <v>1</v>
      </c>
      <c r="M210" s="15">
        <f>K210*L210</f>
        <v>41393</v>
      </c>
      <c r="N210" s="15">
        <v>1.03</v>
      </c>
      <c r="O210" s="40">
        <f t="shared" si="33"/>
        <v>42634.79</v>
      </c>
      <c r="P210" s="15"/>
      <c r="Q210" s="40">
        <f t="shared" si="34"/>
        <v>42634.79</v>
      </c>
      <c r="R210" s="15">
        <v>1</v>
      </c>
      <c r="S210" s="35">
        <f t="shared" si="35"/>
        <v>42634.79</v>
      </c>
    </row>
    <row r="211" spans="1:19" s="11" customFormat="1">
      <c r="A211" s="15" t="s">
        <v>627</v>
      </c>
      <c r="B211" s="15"/>
      <c r="C211" s="15" t="s">
        <v>709</v>
      </c>
      <c r="D211" s="15"/>
      <c r="E211" s="15"/>
      <c r="F211" s="15"/>
      <c r="G211" s="35"/>
      <c r="H211" s="15"/>
      <c r="I211" s="15"/>
      <c r="J211" s="15"/>
      <c r="K211" s="15"/>
      <c r="L211" s="15"/>
      <c r="M211" s="15"/>
      <c r="N211" s="15"/>
      <c r="O211" s="40"/>
      <c r="P211" s="15"/>
      <c r="Q211" s="40">
        <f>S124</f>
        <v>11620.46</v>
      </c>
      <c r="R211" s="15">
        <v>0.27500000000000002</v>
      </c>
      <c r="S211" s="35">
        <f t="shared" si="35"/>
        <v>3195.6264999999999</v>
      </c>
    </row>
    <row r="212" spans="1:19" s="11" customFormat="1">
      <c r="A212" s="15" t="s">
        <v>719</v>
      </c>
      <c r="B212" s="15"/>
      <c r="C212" s="15" t="s">
        <v>709</v>
      </c>
      <c r="D212" s="15"/>
      <c r="E212" s="15"/>
      <c r="F212" s="15"/>
      <c r="G212" s="35"/>
      <c r="H212" s="15"/>
      <c r="I212" s="15"/>
      <c r="J212" s="15"/>
      <c r="K212" s="15"/>
      <c r="L212" s="15"/>
      <c r="M212" s="15"/>
      <c r="N212" s="15"/>
      <c r="O212" s="40"/>
      <c r="P212" s="15"/>
      <c r="Q212" s="40"/>
      <c r="R212" s="15"/>
      <c r="S212" s="35">
        <f>SUM(S200:S211)</f>
        <v>154654.6905</v>
      </c>
    </row>
    <row r="213" spans="1:19" s="11" customForma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170"/>
    </row>
    <row r="214" spans="1:19" s="11" customFormat="1"/>
    <row r="215" spans="1:19" s="11" customFormat="1"/>
    <row r="216" spans="1:19" s="11" customFormat="1" ht="26.25">
      <c r="A216" s="15" t="s">
        <v>1</v>
      </c>
      <c r="B216" s="6" t="s">
        <v>27</v>
      </c>
      <c r="C216" s="14" t="s">
        <v>720</v>
      </c>
      <c r="D216" s="15" t="s">
        <v>30</v>
      </c>
      <c r="E216" s="15" t="s">
        <v>31</v>
      </c>
      <c r="F216" s="15" t="s">
        <v>6</v>
      </c>
      <c r="G216" s="35" t="s">
        <v>32</v>
      </c>
      <c r="H216" s="15" t="s">
        <v>33</v>
      </c>
      <c r="I216" s="15" t="s">
        <v>2</v>
      </c>
      <c r="J216" s="15" t="s">
        <v>3</v>
      </c>
      <c r="K216" s="15" t="s">
        <v>4</v>
      </c>
      <c r="L216" s="15" t="s">
        <v>5</v>
      </c>
      <c r="M216" s="15" t="s">
        <v>6</v>
      </c>
      <c r="N216" s="15"/>
      <c r="O216" s="40" t="s">
        <v>8</v>
      </c>
      <c r="P216" s="15" t="s">
        <v>38</v>
      </c>
      <c r="Q216" s="40" t="s">
        <v>23</v>
      </c>
      <c r="R216" s="15" t="s">
        <v>39</v>
      </c>
      <c r="S216" s="35" t="s">
        <v>40</v>
      </c>
    </row>
    <row r="217" spans="1:19" s="11" customFormat="1">
      <c r="A217" s="15"/>
      <c r="B217" s="15"/>
      <c r="C217" s="15" t="s">
        <v>721</v>
      </c>
      <c r="D217" s="15">
        <v>4254</v>
      </c>
      <c r="E217" s="15" t="s">
        <v>619</v>
      </c>
      <c r="F217" s="15"/>
      <c r="G217" s="35"/>
      <c r="H217" s="15"/>
      <c r="I217" s="15"/>
      <c r="J217" s="15"/>
      <c r="K217" s="15"/>
      <c r="L217" s="15"/>
      <c r="M217" s="15"/>
      <c r="N217" s="15"/>
      <c r="O217" s="40"/>
      <c r="P217" s="15"/>
      <c r="Q217" s="40"/>
      <c r="R217" s="15"/>
      <c r="S217" s="35"/>
    </row>
    <row r="218" spans="1:19" s="11" customFormat="1">
      <c r="A218" s="15" t="s">
        <v>722</v>
      </c>
      <c r="B218" s="15">
        <v>255</v>
      </c>
      <c r="C218" s="15" t="s">
        <v>721</v>
      </c>
      <c r="D218" s="15"/>
      <c r="E218" s="15"/>
      <c r="F218" s="15"/>
      <c r="G218" s="35"/>
      <c r="H218" s="15"/>
      <c r="I218" s="15">
        <v>12009</v>
      </c>
      <c r="J218" s="15">
        <v>12218</v>
      </c>
      <c r="K218" s="15">
        <f t="shared" ref="K218:K224" si="39">J218-I218</f>
        <v>209</v>
      </c>
      <c r="L218" s="15">
        <v>40</v>
      </c>
      <c r="M218" s="15">
        <f t="shared" ref="M218:M224" si="40">L218*K218</f>
        <v>8360</v>
      </c>
      <c r="N218" s="15">
        <v>1.03</v>
      </c>
      <c r="O218" s="40">
        <f t="shared" ref="O218:O224" si="41">N218*M218</f>
        <v>8610.7999999999993</v>
      </c>
      <c r="P218" s="15"/>
      <c r="Q218" s="40">
        <f>H218+O218+P218</f>
        <v>8610.7999999999993</v>
      </c>
      <c r="R218" s="15">
        <v>1</v>
      </c>
      <c r="S218" s="35">
        <f t="shared" ref="S218:S225" si="42">Q218*R218</f>
        <v>8610.7999999999993</v>
      </c>
    </row>
    <row r="219" spans="1:19" s="11" customFormat="1">
      <c r="A219" s="15" t="s">
        <v>723</v>
      </c>
      <c r="B219" s="15">
        <v>256</v>
      </c>
      <c r="C219" s="15" t="s">
        <v>721</v>
      </c>
      <c r="D219" s="15"/>
      <c r="E219" s="15"/>
      <c r="F219" s="15"/>
      <c r="G219" s="35"/>
      <c r="H219" s="15"/>
      <c r="I219" s="15">
        <v>1643</v>
      </c>
      <c r="J219" s="15">
        <v>1681</v>
      </c>
      <c r="K219" s="15">
        <f t="shared" si="39"/>
        <v>38</v>
      </c>
      <c r="L219" s="15">
        <v>30</v>
      </c>
      <c r="M219" s="15">
        <f t="shared" si="40"/>
        <v>1140</v>
      </c>
      <c r="N219" s="15">
        <v>1.03</v>
      </c>
      <c r="O219" s="40">
        <f t="shared" si="41"/>
        <v>1174.2</v>
      </c>
      <c r="P219" s="15">
        <v>80</v>
      </c>
      <c r="Q219" s="40">
        <f>H219+O219+P219</f>
        <v>1254.2</v>
      </c>
      <c r="R219" s="15">
        <v>1</v>
      </c>
      <c r="S219" s="35">
        <f t="shared" si="42"/>
        <v>1254.2</v>
      </c>
    </row>
    <row r="220" spans="1:19" s="11" customFormat="1">
      <c r="A220" s="15" t="s">
        <v>724</v>
      </c>
      <c r="B220" s="15">
        <v>266</v>
      </c>
      <c r="C220" s="15" t="s">
        <v>721</v>
      </c>
      <c r="D220" s="15">
        <v>15</v>
      </c>
      <c r="E220" s="15">
        <v>15</v>
      </c>
      <c r="F220" s="15">
        <f>SUM(E220-D220)</f>
        <v>0</v>
      </c>
      <c r="G220" s="35">
        <v>9.5</v>
      </c>
      <c r="H220" s="15">
        <f>F220*G220</f>
        <v>0</v>
      </c>
      <c r="I220" s="15">
        <v>60355</v>
      </c>
      <c r="J220" s="15">
        <v>62078</v>
      </c>
      <c r="K220" s="15">
        <f t="shared" si="39"/>
        <v>1723</v>
      </c>
      <c r="L220" s="15">
        <v>1</v>
      </c>
      <c r="M220" s="15">
        <f t="shared" si="40"/>
        <v>1723</v>
      </c>
      <c r="N220" s="15">
        <v>1.03</v>
      </c>
      <c r="O220" s="40">
        <f t="shared" si="41"/>
        <v>1774.69</v>
      </c>
      <c r="P220" s="15">
        <v>80</v>
      </c>
      <c r="Q220" s="40">
        <f>O220+P220</f>
        <v>1854.69</v>
      </c>
      <c r="R220" s="15">
        <v>1</v>
      </c>
      <c r="S220" s="35">
        <f t="shared" si="42"/>
        <v>1854.69</v>
      </c>
    </row>
    <row r="221" spans="1:19" s="11" customFormat="1">
      <c r="A221" s="15" t="s">
        <v>725</v>
      </c>
      <c r="B221" s="15">
        <v>270</v>
      </c>
      <c r="C221" s="15" t="s">
        <v>721</v>
      </c>
      <c r="D221" s="15">
        <v>6320</v>
      </c>
      <c r="E221" s="15">
        <v>6320</v>
      </c>
      <c r="F221" s="15">
        <f t="shared" ref="F221:F224" si="43">SUM(E221-D221)</f>
        <v>0</v>
      </c>
      <c r="G221" s="35">
        <v>9.5</v>
      </c>
      <c r="H221" s="15">
        <f t="shared" ref="H221:H225" si="44">F221*G221</f>
        <v>0</v>
      </c>
      <c r="I221" s="15">
        <v>40630</v>
      </c>
      <c r="J221" s="15">
        <v>41678</v>
      </c>
      <c r="K221" s="15">
        <f t="shared" si="39"/>
        <v>1048</v>
      </c>
      <c r="L221" s="15">
        <v>1</v>
      </c>
      <c r="M221" s="15">
        <f t="shared" si="40"/>
        <v>1048</v>
      </c>
      <c r="N221" s="15">
        <v>1.03</v>
      </c>
      <c r="O221" s="40">
        <f t="shared" si="41"/>
        <v>1079.44</v>
      </c>
      <c r="P221" s="15">
        <v>70</v>
      </c>
      <c r="Q221" s="40">
        <f>H221+O221+P221</f>
        <v>1149.44</v>
      </c>
      <c r="R221" s="15">
        <v>1</v>
      </c>
      <c r="S221" s="35">
        <f t="shared" si="42"/>
        <v>1149.44</v>
      </c>
    </row>
    <row r="222" spans="1:19" s="11" customFormat="1">
      <c r="A222" s="15" t="s">
        <v>726</v>
      </c>
      <c r="B222" s="15">
        <v>427</v>
      </c>
      <c r="C222" s="15" t="s">
        <v>721</v>
      </c>
      <c r="D222" s="15">
        <v>34</v>
      </c>
      <c r="E222" s="15">
        <v>34</v>
      </c>
      <c r="F222" s="15">
        <f t="shared" si="43"/>
        <v>0</v>
      </c>
      <c r="G222" s="35">
        <v>9.5</v>
      </c>
      <c r="H222" s="15">
        <f t="shared" si="44"/>
        <v>0</v>
      </c>
      <c r="I222" s="15">
        <v>41728</v>
      </c>
      <c r="J222" s="15">
        <v>42070</v>
      </c>
      <c r="K222" s="15">
        <f t="shared" si="39"/>
        <v>342</v>
      </c>
      <c r="L222" s="15">
        <v>1</v>
      </c>
      <c r="M222" s="15">
        <f t="shared" si="40"/>
        <v>342</v>
      </c>
      <c r="N222" s="15">
        <v>1.03</v>
      </c>
      <c r="O222" s="40">
        <f t="shared" si="41"/>
        <v>352.26</v>
      </c>
      <c r="P222" s="15">
        <v>40</v>
      </c>
      <c r="Q222" s="40">
        <f>H222+O222+P222</f>
        <v>392.26</v>
      </c>
      <c r="R222" s="15">
        <v>1</v>
      </c>
      <c r="S222" s="35">
        <f t="shared" si="42"/>
        <v>392.26</v>
      </c>
    </row>
    <row r="223" spans="1:19" s="11" customFormat="1">
      <c r="A223" s="15" t="s">
        <v>727</v>
      </c>
      <c r="B223" s="15">
        <v>550</v>
      </c>
      <c r="C223" s="15" t="s">
        <v>721</v>
      </c>
      <c r="D223" s="15"/>
      <c r="E223" s="15"/>
      <c r="F223" s="15"/>
      <c r="G223" s="35"/>
      <c r="H223" s="15"/>
      <c r="I223" s="15">
        <v>28614</v>
      </c>
      <c r="J223" s="15">
        <v>37053</v>
      </c>
      <c r="K223" s="15">
        <f t="shared" si="39"/>
        <v>8439</v>
      </c>
      <c r="L223" s="15">
        <v>1</v>
      </c>
      <c r="M223" s="15">
        <f t="shared" si="40"/>
        <v>8439</v>
      </c>
      <c r="N223" s="15">
        <v>1.03</v>
      </c>
      <c r="O223" s="40">
        <f t="shared" si="41"/>
        <v>8692.17</v>
      </c>
      <c r="P223" s="15">
        <v>40</v>
      </c>
      <c r="Q223" s="40">
        <f>H223+O223+P223</f>
        <v>8732.17</v>
      </c>
      <c r="R223" s="15">
        <v>1</v>
      </c>
      <c r="S223" s="35">
        <f t="shared" si="42"/>
        <v>8732.17</v>
      </c>
    </row>
    <row r="224" spans="1:19" s="11" customFormat="1">
      <c r="A224" s="15" t="s">
        <v>728</v>
      </c>
      <c r="B224" s="15">
        <v>242</v>
      </c>
      <c r="C224" s="15" t="s">
        <v>721</v>
      </c>
      <c r="D224" s="15">
        <v>0</v>
      </c>
      <c r="E224" s="15"/>
      <c r="F224" s="15">
        <f t="shared" si="43"/>
        <v>0</v>
      </c>
      <c r="G224" s="35">
        <v>9.5</v>
      </c>
      <c r="H224" s="15">
        <f t="shared" si="44"/>
        <v>0</v>
      </c>
      <c r="I224" s="15">
        <v>12522</v>
      </c>
      <c r="J224" s="15">
        <v>12587</v>
      </c>
      <c r="K224" s="15">
        <f t="shared" si="39"/>
        <v>65</v>
      </c>
      <c r="L224" s="15">
        <v>50</v>
      </c>
      <c r="M224" s="15">
        <f t="shared" si="40"/>
        <v>3250</v>
      </c>
      <c r="N224" s="15">
        <v>1.03</v>
      </c>
      <c r="O224" s="40">
        <f t="shared" si="41"/>
        <v>3347.5</v>
      </c>
      <c r="P224" s="15"/>
      <c r="Q224" s="40">
        <f>H224+O224+P224</f>
        <v>3347.5</v>
      </c>
      <c r="R224" s="15">
        <v>1</v>
      </c>
      <c r="S224" s="35">
        <f t="shared" si="42"/>
        <v>3347.5</v>
      </c>
    </row>
    <row r="225" spans="1:19" s="11" customFormat="1">
      <c r="A225" s="15" t="s">
        <v>23</v>
      </c>
      <c r="B225" s="15"/>
      <c r="C225" s="15" t="s">
        <v>721</v>
      </c>
      <c r="D225" s="15"/>
      <c r="E225" s="15"/>
      <c r="F225" s="15">
        <f>SUM(F218:F224)</f>
        <v>0</v>
      </c>
      <c r="G225" s="35">
        <v>9.5</v>
      </c>
      <c r="H225" s="15">
        <f t="shared" si="44"/>
        <v>0</v>
      </c>
      <c r="I225" s="15"/>
      <c r="J225" s="15"/>
      <c r="K225" s="15"/>
      <c r="L225" s="15"/>
      <c r="M225" s="15">
        <f>SUM(M218:M224)</f>
        <v>24302</v>
      </c>
      <c r="N225" s="15">
        <v>1.03</v>
      </c>
      <c r="O225" s="40">
        <f>M225*N225</f>
        <v>25031.06</v>
      </c>
      <c r="P225" s="15">
        <f>SUM(P218:P224)</f>
        <v>310</v>
      </c>
      <c r="Q225" s="40">
        <f>H225+O225+P225</f>
        <v>25341.06</v>
      </c>
      <c r="R225" s="15">
        <v>1</v>
      </c>
      <c r="S225" s="35">
        <f t="shared" si="42"/>
        <v>25341.06</v>
      </c>
    </row>
    <row r="226" spans="1:19" s="11" customFormat="1">
      <c r="A226" s="15"/>
      <c r="B226" s="15"/>
      <c r="C226" s="15"/>
      <c r="D226" s="15"/>
      <c r="E226" s="15"/>
      <c r="F226" s="15"/>
      <c r="G226" s="35"/>
      <c r="H226" s="15"/>
      <c r="I226" s="15"/>
      <c r="J226" s="15"/>
      <c r="K226" s="15"/>
      <c r="L226" s="15"/>
      <c r="M226" s="31"/>
      <c r="N226" s="15"/>
      <c r="O226" s="40"/>
      <c r="P226" s="15"/>
      <c r="Q226" s="40"/>
      <c r="R226" s="15"/>
      <c r="S226" s="35"/>
    </row>
    <row r="227" spans="1:19" s="11" customFormat="1">
      <c r="A227" s="15"/>
      <c r="B227" s="15"/>
      <c r="C227" s="15"/>
      <c r="D227" s="15"/>
      <c r="E227" s="15"/>
      <c r="F227" s="15"/>
      <c r="G227" s="35"/>
      <c r="H227" s="15"/>
      <c r="I227" s="15"/>
      <c r="J227" s="15"/>
      <c r="K227" s="15"/>
      <c r="L227" s="15"/>
      <c r="M227" s="31"/>
      <c r="N227" s="15"/>
      <c r="O227" s="40"/>
      <c r="P227" s="15"/>
      <c r="Q227" s="40"/>
      <c r="R227" s="15"/>
      <c r="S227" s="35"/>
    </row>
    <row r="228" spans="1:19" s="11" customFormat="1">
      <c r="A228" s="15"/>
      <c r="B228" s="15"/>
      <c r="C228" s="15"/>
      <c r="D228" s="15"/>
      <c r="E228" s="15"/>
      <c r="F228" s="15"/>
      <c r="G228" s="35"/>
      <c r="H228" s="15"/>
      <c r="I228" s="15"/>
      <c r="J228" s="15"/>
      <c r="K228" s="15"/>
      <c r="L228" s="15"/>
      <c r="M228" s="31"/>
      <c r="N228" s="15"/>
      <c r="O228" s="40"/>
      <c r="P228" s="15"/>
      <c r="Q228" s="40"/>
      <c r="R228" s="15"/>
      <c r="S228" s="35"/>
    </row>
    <row r="229" spans="1:19" s="11" customForma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</row>
    <row r="230" spans="1:19" s="11" customFormat="1"/>
    <row r="231" spans="1:19" s="11" customFormat="1"/>
    <row r="232" spans="1:19" s="11" customFormat="1" ht="26.25">
      <c r="A232" s="15" t="s">
        <v>1</v>
      </c>
      <c r="B232" s="6" t="s">
        <v>27</v>
      </c>
      <c r="C232" s="14" t="s">
        <v>729</v>
      </c>
      <c r="D232" s="15" t="s">
        <v>30</v>
      </c>
      <c r="E232" s="15" t="s">
        <v>31</v>
      </c>
      <c r="F232" s="15" t="s">
        <v>6</v>
      </c>
      <c r="G232" s="35" t="s">
        <v>32</v>
      </c>
      <c r="H232" s="15" t="s">
        <v>33</v>
      </c>
      <c r="I232" s="15" t="s">
        <v>2</v>
      </c>
      <c r="J232" s="15" t="s">
        <v>3</v>
      </c>
      <c r="K232" s="15" t="s">
        <v>4</v>
      </c>
      <c r="L232" s="15" t="s">
        <v>5</v>
      </c>
      <c r="M232" s="15" t="s">
        <v>6</v>
      </c>
      <c r="N232" s="15"/>
      <c r="O232" s="40" t="s">
        <v>8</v>
      </c>
      <c r="P232" s="15" t="s">
        <v>38</v>
      </c>
      <c r="Q232" s="40" t="s">
        <v>23</v>
      </c>
      <c r="R232" s="15" t="s">
        <v>39</v>
      </c>
      <c r="S232" s="35" t="s">
        <v>40</v>
      </c>
    </row>
    <row r="233" spans="1:19" s="11" customFormat="1">
      <c r="A233" s="15" t="s">
        <v>730</v>
      </c>
      <c r="B233" s="15">
        <v>490</v>
      </c>
      <c r="C233" s="15" t="s">
        <v>73</v>
      </c>
      <c r="D233" s="15"/>
      <c r="E233" s="15"/>
      <c r="F233" s="15"/>
      <c r="G233" s="35"/>
      <c r="H233" s="15"/>
      <c r="I233" s="15">
        <v>616</v>
      </c>
      <c r="J233" s="15">
        <v>950</v>
      </c>
      <c r="K233" s="15">
        <f t="shared" ref="K233:K236" si="45">J233-I233</f>
        <v>334</v>
      </c>
      <c r="L233" s="15">
        <v>20</v>
      </c>
      <c r="M233" s="37">
        <f>K233*L233</f>
        <v>6680</v>
      </c>
      <c r="N233" s="15">
        <v>1.03</v>
      </c>
      <c r="O233" s="40">
        <f>M233*N233</f>
        <v>6880.4</v>
      </c>
      <c r="P233" s="15"/>
      <c r="Q233" s="40">
        <f>O233+H233+P233</f>
        <v>6880.4</v>
      </c>
      <c r="R233" s="15">
        <v>1</v>
      </c>
      <c r="S233" s="35">
        <f t="shared" ref="S233:S237" si="46">Q233*R233</f>
        <v>6880.4</v>
      </c>
    </row>
    <row r="234" spans="1:19" s="11" customFormat="1">
      <c r="A234" s="15" t="s">
        <v>731</v>
      </c>
      <c r="B234" s="15">
        <v>491</v>
      </c>
      <c r="C234" s="15" t="s">
        <v>73</v>
      </c>
      <c r="D234" s="15"/>
      <c r="E234" s="15"/>
      <c r="F234" s="15"/>
      <c r="G234" s="35"/>
      <c r="H234" s="15"/>
      <c r="I234" s="15">
        <v>511</v>
      </c>
      <c r="J234" s="15">
        <v>1154</v>
      </c>
      <c r="K234" s="15">
        <f t="shared" si="45"/>
        <v>643</v>
      </c>
      <c r="L234" s="15">
        <v>40</v>
      </c>
      <c r="M234" s="37">
        <f>K234*L234</f>
        <v>25720</v>
      </c>
      <c r="N234" s="15">
        <v>1.03</v>
      </c>
      <c r="O234" s="40">
        <f>M234*N234</f>
        <v>26491.599999999999</v>
      </c>
      <c r="P234" s="15"/>
      <c r="Q234" s="40">
        <f>O234+H234+P234</f>
        <v>26491.599999999999</v>
      </c>
      <c r="R234" s="15">
        <v>1</v>
      </c>
      <c r="S234" s="35">
        <f t="shared" si="46"/>
        <v>26491.599999999999</v>
      </c>
    </row>
    <row r="235" spans="1:19" s="11" customFormat="1">
      <c r="A235" s="15" t="s">
        <v>732</v>
      </c>
      <c r="B235" s="15"/>
      <c r="C235" s="15" t="s">
        <v>73</v>
      </c>
      <c r="D235" s="15"/>
      <c r="E235" s="15"/>
      <c r="F235" s="15"/>
      <c r="G235" s="35"/>
      <c r="H235" s="15"/>
      <c r="I235" s="15"/>
      <c r="J235" s="15"/>
      <c r="K235" s="15"/>
      <c r="L235" s="15"/>
      <c r="M235" s="31"/>
      <c r="N235" s="15"/>
      <c r="O235" s="40"/>
      <c r="P235" s="15"/>
      <c r="Q235" s="40">
        <f>公寓等!F57</f>
        <v>1817.1264916467801</v>
      </c>
      <c r="R235" s="15">
        <v>1</v>
      </c>
      <c r="S235" s="35">
        <f t="shared" si="46"/>
        <v>1817.1264916467801</v>
      </c>
    </row>
    <row r="236" spans="1:19" s="11" customFormat="1">
      <c r="A236" s="15" t="s">
        <v>695</v>
      </c>
      <c r="B236" s="15">
        <v>257</v>
      </c>
      <c r="C236" s="15" t="s">
        <v>73</v>
      </c>
      <c r="D236" s="15">
        <v>0</v>
      </c>
      <c r="E236" s="15">
        <v>0</v>
      </c>
      <c r="F236" s="15">
        <f>SUM(E236-D236)</f>
        <v>0</v>
      </c>
      <c r="G236" s="35">
        <v>9.5</v>
      </c>
      <c r="H236" s="15">
        <f>F236*G236</f>
        <v>0</v>
      </c>
      <c r="I236" s="15">
        <v>0</v>
      </c>
      <c r="J236" s="15">
        <v>3</v>
      </c>
      <c r="K236" s="15">
        <f t="shared" si="45"/>
        <v>3</v>
      </c>
      <c r="L236" s="15">
        <v>1</v>
      </c>
      <c r="M236" s="15">
        <f>L236*K236</f>
        <v>3</v>
      </c>
      <c r="N236" s="15">
        <v>1.03</v>
      </c>
      <c r="O236" s="40">
        <f>N236*M236</f>
        <v>3.09</v>
      </c>
      <c r="P236" s="15">
        <v>40</v>
      </c>
      <c r="Q236" s="40">
        <f>H236+O236+P236</f>
        <v>43.09</v>
      </c>
      <c r="R236" s="15">
        <v>0.5</v>
      </c>
      <c r="S236" s="35">
        <f t="shared" si="46"/>
        <v>21.545000000000002</v>
      </c>
    </row>
    <row r="237" spans="1:19" s="11" customFormat="1">
      <c r="A237" s="15" t="s">
        <v>627</v>
      </c>
      <c r="B237" s="15"/>
      <c r="C237" s="15"/>
      <c r="D237" s="15"/>
      <c r="E237" s="15"/>
      <c r="F237" s="15"/>
      <c r="G237" s="35"/>
      <c r="H237" s="15"/>
      <c r="I237" s="15"/>
      <c r="J237" s="15"/>
      <c r="K237" s="15"/>
      <c r="L237" s="15"/>
      <c r="M237" s="31"/>
      <c r="N237" s="15"/>
      <c r="O237" s="40"/>
      <c r="P237" s="15"/>
      <c r="Q237" s="40">
        <f>S124</f>
        <v>11620.46</v>
      </c>
      <c r="R237" s="15">
        <v>4.2000000000000003E-2</v>
      </c>
      <c r="S237" s="35">
        <f t="shared" si="46"/>
        <v>488.05932000000001</v>
      </c>
    </row>
    <row r="238" spans="1:19" s="11" customFormat="1">
      <c r="A238" s="15" t="s">
        <v>23</v>
      </c>
      <c r="B238" s="15"/>
      <c r="C238" s="15"/>
      <c r="D238" s="15"/>
      <c r="E238" s="15"/>
      <c r="F238" s="15"/>
      <c r="G238" s="35"/>
      <c r="H238" s="15"/>
      <c r="I238" s="15"/>
      <c r="J238" s="15"/>
      <c r="K238" s="15"/>
      <c r="L238" s="15"/>
      <c r="M238" s="31"/>
      <c r="N238" s="15"/>
      <c r="O238" s="40"/>
      <c r="P238" s="15"/>
      <c r="Q238" s="40"/>
      <c r="R238" s="15"/>
      <c r="S238" s="35">
        <f>SUM(S233:S237)</f>
        <v>35698.730811646798</v>
      </c>
    </row>
    <row r="239" spans="1:19" s="11" customFormat="1">
      <c r="A239" s="33"/>
      <c r="B239" s="15"/>
      <c r="C239" s="15"/>
      <c r="D239" s="15"/>
      <c r="E239" s="15"/>
      <c r="F239" s="15"/>
      <c r="G239" s="35"/>
      <c r="H239" s="15"/>
      <c r="I239" s="15"/>
      <c r="J239" s="15"/>
      <c r="K239" s="15"/>
      <c r="L239" s="15"/>
      <c r="M239" s="31"/>
      <c r="N239" s="15"/>
      <c r="O239" s="40"/>
      <c r="P239" s="15"/>
      <c r="Q239" s="40"/>
      <c r="R239" s="15"/>
      <c r="S239" s="35"/>
    </row>
    <row r="240" spans="1:19" s="11" customFormat="1"/>
    <row r="241" spans="1:19" s="11" customFormat="1"/>
    <row r="242" spans="1:19" s="11" customFormat="1"/>
    <row r="243" spans="1:19" s="11" customFormat="1" ht="30" customHeight="1">
      <c r="A243" s="15" t="s">
        <v>1</v>
      </c>
      <c r="B243" s="6" t="s">
        <v>27</v>
      </c>
      <c r="C243" s="14" t="s">
        <v>733</v>
      </c>
      <c r="D243" s="15" t="s">
        <v>30</v>
      </c>
      <c r="E243" s="15" t="s">
        <v>31</v>
      </c>
      <c r="F243" s="15" t="s">
        <v>6</v>
      </c>
      <c r="G243" s="35" t="s">
        <v>32</v>
      </c>
      <c r="H243" s="15" t="s">
        <v>33</v>
      </c>
      <c r="I243" s="15" t="s">
        <v>2</v>
      </c>
      <c r="J243" s="15" t="s">
        <v>3</v>
      </c>
      <c r="K243" s="15" t="s">
        <v>4</v>
      </c>
      <c r="L243" s="15" t="s">
        <v>5</v>
      </c>
      <c r="M243" s="15" t="s">
        <v>6</v>
      </c>
      <c r="N243" s="15"/>
      <c r="O243" s="40" t="s">
        <v>8</v>
      </c>
      <c r="P243" s="15" t="s">
        <v>38</v>
      </c>
      <c r="Q243" s="40" t="s">
        <v>23</v>
      </c>
      <c r="R243" s="15" t="s">
        <v>39</v>
      </c>
      <c r="S243" s="35" t="s">
        <v>40</v>
      </c>
    </row>
    <row r="244" spans="1:19" s="11" customFormat="1">
      <c r="A244" s="33" t="s">
        <v>734</v>
      </c>
      <c r="B244" s="33"/>
      <c r="C244" s="33"/>
      <c r="D244" s="33"/>
      <c r="E244" s="33"/>
      <c r="F244" s="33"/>
      <c r="G244" s="33"/>
      <c r="H244" s="33"/>
      <c r="I244" s="15">
        <v>0</v>
      </c>
      <c r="J244" s="15">
        <v>0</v>
      </c>
      <c r="K244" s="15">
        <f>J244-I244</f>
        <v>0</v>
      </c>
      <c r="L244" s="15">
        <v>1</v>
      </c>
      <c r="M244" s="37">
        <f>K244*L244</f>
        <v>0</v>
      </c>
      <c r="N244" s="15">
        <v>1.03</v>
      </c>
      <c r="O244" s="40">
        <f>M244*N244</f>
        <v>0</v>
      </c>
      <c r="P244" s="15"/>
      <c r="Q244" s="40">
        <f>O244+H244+P244</f>
        <v>0</v>
      </c>
      <c r="R244" s="15">
        <v>1</v>
      </c>
      <c r="S244" s="35">
        <f>Q244*R244</f>
        <v>0</v>
      </c>
    </row>
    <row r="245" spans="1:19" s="11" customFormat="1">
      <c r="A245" s="33" t="s">
        <v>735</v>
      </c>
      <c r="B245" s="33"/>
      <c r="C245" s="33"/>
      <c r="D245" s="33"/>
      <c r="E245" s="33"/>
      <c r="F245" s="33"/>
      <c r="G245" s="33"/>
      <c r="H245" s="33"/>
      <c r="I245" s="15">
        <v>0</v>
      </c>
      <c r="J245" s="15">
        <v>2161</v>
      </c>
      <c r="K245" s="15">
        <f>J245-I245</f>
        <v>2161</v>
      </c>
      <c r="L245" s="15">
        <v>1</v>
      </c>
      <c r="M245" s="37">
        <f>K245*L245</f>
        <v>2161</v>
      </c>
      <c r="N245" s="15">
        <v>1.03</v>
      </c>
      <c r="O245" s="40">
        <f>M245*N245</f>
        <v>2225.83</v>
      </c>
      <c r="P245" s="15"/>
      <c r="Q245" s="40">
        <f>O245+H245+P245</f>
        <v>2225.83</v>
      </c>
      <c r="R245" s="15">
        <v>1</v>
      </c>
      <c r="S245" s="35">
        <f>Q245*R245</f>
        <v>2225.83</v>
      </c>
    </row>
    <row r="246" spans="1:19" s="11" customFormat="1">
      <c r="A246" s="33" t="s">
        <v>627</v>
      </c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>
        <f>S124</f>
        <v>11620.46</v>
      </c>
      <c r="R246" s="33">
        <v>4.2000000000000003E-2</v>
      </c>
      <c r="S246" s="170">
        <f>Q246*R246</f>
        <v>488.05932000000001</v>
      </c>
    </row>
    <row r="247" spans="1:19" s="11" customFormat="1" ht="26.1" customHeight="1">
      <c r="A247" s="33" t="s">
        <v>23</v>
      </c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170">
        <f>SUM(S244:S246)</f>
        <v>2713.8893200000002</v>
      </c>
    </row>
    <row r="248" spans="1:19" s="11" customFormat="1"/>
    <row r="249" spans="1:19" s="11" customFormat="1"/>
    <row r="250" spans="1:19" s="11" customFormat="1"/>
    <row r="251" spans="1:19" s="11" customFormat="1"/>
    <row r="252" spans="1:19" s="11" customFormat="1" ht="26.25">
      <c r="A252" s="15" t="s">
        <v>1</v>
      </c>
      <c r="B252" s="6" t="s">
        <v>27</v>
      </c>
      <c r="C252" s="14" t="s">
        <v>736</v>
      </c>
      <c r="D252" s="15" t="s">
        <v>30</v>
      </c>
      <c r="E252" s="15" t="s">
        <v>31</v>
      </c>
      <c r="F252" s="15" t="s">
        <v>6</v>
      </c>
      <c r="G252" s="35" t="s">
        <v>32</v>
      </c>
      <c r="H252" s="15" t="s">
        <v>33</v>
      </c>
      <c r="I252" s="15" t="s">
        <v>2</v>
      </c>
      <c r="J252" s="15" t="s">
        <v>3</v>
      </c>
      <c r="K252" s="15" t="s">
        <v>4</v>
      </c>
      <c r="L252" s="15" t="s">
        <v>5</v>
      </c>
      <c r="M252" s="15" t="s">
        <v>6</v>
      </c>
      <c r="N252" s="15"/>
      <c r="O252" s="40" t="s">
        <v>8</v>
      </c>
      <c r="P252" s="15" t="s">
        <v>38</v>
      </c>
      <c r="Q252" s="40" t="s">
        <v>23</v>
      </c>
      <c r="R252" s="15" t="s">
        <v>39</v>
      </c>
      <c r="S252" s="35" t="s">
        <v>40</v>
      </c>
    </row>
    <row r="253" spans="1:19" s="11" customForma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</row>
    <row r="254" spans="1:19" s="11" customFormat="1">
      <c r="A254" s="15" t="s">
        <v>737</v>
      </c>
      <c r="B254" s="15"/>
      <c r="C254" s="15"/>
      <c r="D254" s="15" t="s">
        <v>77</v>
      </c>
      <c r="E254" s="15"/>
      <c r="F254" s="15"/>
      <c r="G254" s="35"/>
      <c r="H254" s="6" t="s">
        <v>66</v>
      </c>
      <c r="I254" s="6"/>
      <c r="J254" s="6"/>
      <c r="K254" s="6"/>
      <c r="L254" s="6"/>
      <c r="M254" s="6"/>
      <c r="N254" s="23">
        <v>1.03</v>
      </c>
      <c r="O254" s="70"/>
      <c r="P254" s="81"/>
      <c r="Q254" s="70">
        <f>公寓等!F61</f>
        <v>1817.1264916467801</v>
      </c>
      <c r="R254" s="6">
        <v>0.5</v>
      </c>
      <c r="S254" s="9">
        <f>Q254*R254</f>
        <v>908.563245823388</v>
      </c>
    </row>
    <row r="255" spans="1:19" s="11" customFormat="1" ht="20.100000000000001" customHeight="1">
      <c r="A255" s="6" t="s">
        <v>738</v>
      </c>
      <c r="B255" s="6">
        <v>535</v>
      </c>
      <c r="C255" s="6" t="s">
        <v>77</v>
      </c>
      <c r="D255" s="6">
        <v>198</v>
      </c>
      <c r="E255" s="6">
        <v>198</v>
      </c>
      <c r="F255" s="6">
        <f>SUM(E255-D255)</f>
        <v>0</v>
      </c>
      <c r="G255" s="9">
        <v>9.5</v>
      </c>
      <c r="H255" s="6">
        <f>F255*G255</f>
        <v>0</v>
      </c>
      <c r="I255" s="6">
        <v>873</v>
      </c>
      <c r="J255" s="6">
        <v>1586</v>
      </c>
      <c r="K255" s="6">
        <f>J255-I255</f>
        <v>713</v>
      </c>
      <c r="L255" s="6">
        <v>20</v>
      </c>
      <c r="M255" s="6">
        <f>L255*K255</f>
        <v>14260</v>
      </c>
      <c r="N255" s="23">
        <v>1.03</v>
      </c>
      <c r="O255" s="24">
        <f>N255*M255</f>
        <v>14687.8</v>
      </c>
      <c r="P255" s="6">
        <v>40</v>
      </c>
      <c r="Q255" s="24">
        <f>H255+O255+P255</f>
        <v>14727.8</v>
      </c>
      <c r="R255" s="6">
        <v>1</v>
      </c>
      <c r="S255" s="9">
        <f>Q255*R255</f>
        <v>14727.8</v>
      </c>
    </row>
    <row r="256" spans="1:19" s="11" customFormat="1" ht="20.100000000000001" customHeight="1">
      <c r="A256" s="6" t="s">
        <v>23</v>
      </c>
      <c r="B256" s="6"/>
      <c r="C256" s="6"/>
      <c r="D256" s="6"/>
      <c r="E256" s="6"/>
      <c r="F256" s="6"/>
      <c r="G256" s="9"/>
      <c r="H256" s="6"/>
      <c r="I256" s="6"/>
      <c r="J256" s="6"/>
      <c r="K256" s="6"/>
      <c r="L256" s="6"/>
      <c r="M256" s="6"/>
      <c r="N256" s="23"/>
      <c r="O256" s="24"/>
      <c r="P256" s="6"/>
      <c r="Q256" s="24"/>
      <c r="R256" s="6"/>
      <c r="S256" s="9">
        <f>SUM(S254:S255)</f>
        <v>15636.363245823401</v>
      </c>
    </row>
    <row r="257" spans="1:19" s="11" customFormat="1">
      <c r="A257" s="178"/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178"/>
      <c r="O257" s="178"/>
      <c r="P257" s="178"/>
      <c r="Q257" s="178"/>
      <c r="R257" s="178"/>
      <c r="S257" s="185"/>
    </row>
    <row r="258" spans="1:19" s="11" customFormat="1"/>
    <row r="259" spans="1:19" s="11" customFormat="1"/>
    <row r="260" spans="1:19" s="11" customFormat="1"/>
    <row r="261" spans="1:19" s="11" customFormat="1"/>
    <row r="262" spans="1:19" s="11" customFormat="1" ht="26.25">
      <c r="A262" s="15" t="s">
        <v>1</v>
      </c>
      <c r="B262" s="6" t="s">
        <v>27</v>
      </c>
      <c r="C262" s="14" t="s">
        <v>739</v>
      </c>
      <c r="D262" s="15" t="s">
        <v>30</v>
      </c>
      <c r="E262" s="15" t="s">
        <v>31</v>
      </c>
      <c r="F262" s="15" t="s">
        <v>6</v>
      </c>
      <c r="G262" s="85" t="s">
        <v>32</v>
      </c>
      <c r="H262" s="15" t="s">
        <v>33</v>
      </c>
      <c r="I262" s="15" t="s">
        <v>2</v>
      </c>
      <c r="J262" s="15" t="s">
        <v>3</v>
      </c>
      <c r="K262" s="15" t="s">
        <v>4</v>
      </c>
      <c r="L262" s="15" t="s">
        <v>5</v>
      </c>
      <c r="M262" s="15" t="s">
        <v>6</v>
      </c>
      <c r="N262" s="15"/>
      <c r="O262" s="40" t="s">
        <v>8</v>
      </c>
      <c r="P262" s="15" t="s">
        <v>38</v>
      </c>
      <c r="Q262" s="40" t="s">
        <v>23</v>
      </c>
      <c r="R262" s="15" t="s">
        <v>39</v>
      </c>
      <c r="S262" s="35" t="s">
        <v>40</v>
      </c>
    </row>
    <row r="263" spans="1:19" s="11" customFormat="1">
      <c r="A263" s="15" t="s">
        <v>740</v>
      </c>
      <c r="B263" s="15">
        <v>230</v>
      </c>
      <c r="C263" s="15" t="s">
        <v>741</v>
      </c>
      <c r="D263" s="15">
        <v>40</v>
      </c>
      <c r="E263" s="15">
        <v>40</v>
      </c>
      <c r="F263" s="15">
        <f t="shared" ref="F263:F270" si="47">SUM(E263-D263)</f>
        <v>0</v>
      </c>
      <c r="G263" s="35">
        <v>9.5</v>
      </c>
      <c r="H263" s="15">
        <f t="shared" ref="H263:H270" si="48">F263*G263</f>
        <v>0</v>
      </c>
      <c r="I263" s="15">
        <v>252002</v>
      </c>
      <c r="J263" s="15">
        <v>266606</v>
      </c>
      <c r="K263" s="15">
        <f t="shared" ref="K263:K273" si="49">J263-I263</f>
        <v>14604</v>
      </c>
      <c r="L263" s="15">
        <v>1</v>
      </c>
      <c r="M263" s="15">
        <f t="shared" ref="M263:M273" si="50">L263*K263</f>
        <v>14604</v>
      </c>
      <c r="N263" s="15">
        <v>1.03</v>
      </c>
      <c r="O263" s="40">
        <f t="shared" ref="O263:O273" si="51">N263*M263</f>
        <v>15042.12</v>
      </c>
      <c r="P263" s="15">
        <v>80</v>
      </c>
      <c r="Q263" s="40">
        <f t="shared" ref="Q263:Q274" si="52">H263+O263+P263</f>
        <v>15122.12</v>
      </c>
      <c r="R263" s="15">
        <v>1</v>
      </c>
      <c r="S263" s="35">
        <f t="shared" ref="S263:S273" si="53">Q263*R263</f>
        <v>15122.12</v>
      </c>
    </row>
    <row r="264" spans="1:19" s="11" customFormat="1">
      <c r="A264" s="15" t="s">
        <v>742</v>
      </c>
      <c r="B264" s="15">
        <v>231</v>
      </c>
      <c r="C264" s="15" t="s">
        <v>741</v>
      </c>
      <c r="D264" s="15"/>
      <c r="E264" s="15"/>
      <c r="F264" s="15"/>
      <c r="G264" s="35"/>
      <c r="H264" s="15"/>
      <c r="I264" s="15">
        <v>32953</v>
      </c>
      <c r="J264" s="15">
        <v>35860</v>
      </c>
      <c r="K264" s="15">
        <f t="shared" si="49"/>
        <v>2907</v>
      </c>
      <c r="L264" s="15">
        <v>1</v>
      </c>
      <c r="M264" s="15">
        <f t="shared" si="50"/>
        <v>2907</v>
      </c>
      <c r="N264" s="15">
        <v>1.03</v>
      </c>
      <c r="O264" s="40">
        <f t="shared" si="51"/>
        <v>2994.21</v>
      </c>
      <c r="P264" s="15"/>
      <c r="Q264" s="40">
        <f t="shared" si="52"/>
        <v>2994.21</v>
      </c>
      <c r="R264" s="15">
        <v>1</v>
      </c>
      <c r="S264" s="35">
        <f t="shared" si="53"/>
        <v>2994.21</v>
      </c>
    </row>
    <row r="265" spans="1:19" s="11" customFormat="1">
      <c r="A265" s="15" t="s">
        <v>743</v>
      </c>
      <c r="B265" s="15">
        <v>295</v>
      </c>
      <c r="C265" s="15" t="s">
        <v>741</v>
      </c>
      <c r="D265" s="15"/>
      <c r="E265" s="15"/>
      <c r="F265" s="15"/>
      <c r="G265" s="35"/>
      <c r="H265" s="15"/>
      <c r="I265" s="15">
        <v>24850</v>
      </c>
      <c r="J265" s="15">
        <v>26966</v>
      </c>
      <c r="K265" s="15">
        <f t="shared" si="49"/>
        <v>2116</v>
      </c>
      <c r="L265" s="15">
        <v>1</v>
      </c>
      <c r="M265" s="15">
        <f t="shared" si="50"/>
        <v>2116</v>
      </c>
      <c r="N265" s="15">
        <v>1.03</v>
      </c>
      <c r="O265" s="40">
        <f t="shared" si="51"/>
        <v>2179.48</v>
      </c>
      <c r="P265" s="15"/>
      <c r="Q265" s="40">
        <f t="shared" si="52"/>
        <v>2179.48</v>
      </c>
      <c r="R265" s="15">
        <v>1</v>
      </c>
      <c r="S265" s="35">
        <f t="shared" si="53"/>
        <v>2179.48</v>
      </c>
    </row>
    <row r="266" spans="1:19" s="11" customFormat="1">
      <c r="A266" s="15" t="s">
        <v>744</v>
      </c>
      <c r="B266" s="15">
        <v>305</v>
      </c>
      <c r="C266" s="15" t="s">
        <v>741</v>
      </c>
      <c r="D266" s="15">
        <v>102</v>
      </c>
      <c r="E266" s="15">
        <v>102</v>
      </c>
      <c r="F266" s="15">
        <f t="shared" si="47"/>
        <v>0</v>
      </c>
      <c r="G266" s="35">
        <v>9.5</v>
      </c>
      <c r="H266" s="15">
        <f t="shared" si="48"/>
        <v>0</v>
      </c>
      <c r="I266" s="15">
        <v>23262</v>
      </c>
      <c r="J266" s="15">
        <v>24096</v>
      </c>
      <c r="K266" s="15">
        <f t="shared" si="49"/>
        <v>834</v>
      </c>
      <c r="L266" s="15">
        <v>1</v>
      </c>
      <c r="M266" s="15">
        <f t="shared" si="50"/>
        <v>834</v>
      </c>
      <c r="N266" s="15">
        <v>1.03</v>
      </c>
      <c r="O266" s="40">
        <f t="shared" si="51"/>
        <v>859.02</v>
      </c>
      <c r="P266" s="15"/>
      <c r="Q266" s="40">
        <f t="shared" si="52"/>
        <v>859.02</v>
      </c>
      <c r="R266" s="15">
        <v>1</v>
      </c>
      <c r="S266" s="35">
        <f t="shared" si="53"/>
        <v>859.02</v>
      </c>
    </row>
    <row r="267" spans="1:19" s="11" customFormat="1">
      <c r="A267" s="15" t="s">
        <v>745</v>
      </c>
      <c r="B267" s="15">
        <v>282</v>
      </c>
      <c r="C267" s="15" t="s">
        <v>741</v>
      </c>
      <c r="D267" s="15">
        <v>42</v>
      </c>
      <c r="E267" s="15">
        <v>42</v>
      </c>
      <c r="F267" s="15">
        <f>E267-D267</f>
        <v>0</v>
      </c>
      <c r="G267" s="35">
        <v>9.5</v>
      </c>
      <c r="H267" s="15">
        <f t="shared" si="48"/>
        <v>0</v>
      </c>
      <c r="I267" s="15">
        <v>311286</v>
      </c>
      <c r="J267" s="15">
        <v>321125</v>
      </c>
      <c r="K267" s="15">
        <f t="shared" si="49"/>
        <v>9839</v>
      </c>
      <c r="L267" s="15">
        <v>1</v>
      </c>
      <c r="M267" s="15">
        <f t="shared" si="50"/>
        <v>9839</v>
      </c>
      <c r="N267" s="15">
        <v>1.03</v>
      </c>
      <c r="O267" s="40">
        <f t="shared" si="51"/>
        <v>10134.17</v>
      </c>
      <c r="P267" s="15">
        <v>40</v>
      </c>
      <c r="Q267" s="40">
        <f t="shared" si="52"/>
        <v>10174.17</v>
      </c>
      <c r="R267" s="15">
        <v>1</v>
      </c>
      <c r="S267" s="35">
        <f t="shared" si="53"/>
        <v>10174.17</v>
      </c>
    </row>
    <row r="268" spans="1:19" s="11" customFormat="1">
      <c r="A268" s="15" t="s">
        <v>746</v>
      </c>
      <c r="B268" s="15">
        <v>306</v>
      </c>
      <c r="C268" s="15" t="s">
        <v>741</v>
      </c>
      <c r="D268" s="15">
        <v>108</v>
      </c>
      <c r="E268" s="15">
        <v>108</v>
      </c>
      <c r="F268" s="15">
        <f t="shared" si="47"/>
        <v>0</v>
      </c>
      <c r="G268" s="35">
        <v>9.5</v>
      </c>
      <c r="H268" s="15">
        <f t="shared" si="48"/>
        <v>0</v>
      </c>
      <c r="I268" s="15">
        <v>73541</v>
      </c>
      <c r="J268" s="15">
        <v>75184</v>
      </c>
      <c r="K268" s="15">
        <f t="shared" si="49"/>
        <v>1643</v>
      </c>
      <c r="L268" s="15">
        <v>1</v>
      </c>
      <c r="M268" s="15">
        <f t="shared" si="50"/>
        <v>1643</v>
      </c>
      <c r="N268" s="15">
        <v>1.03</v>
      </c>
      <c r="O268" s="40">
        <f t="shared" si="51"/>
        <v>1692.29</v>
      </c>
      <c r="P268" s="15">
        <v>80</v>
      </c>
      <c r="Q268" s="40">
        <f t="shared" si="52"/>
        <v>1772.29</v>
      </c>
      <c r="R268" s="15">
        <v>1</v>
      </c>
      <c r="S268" s="35">
        <f t="shared" si="53"/>
        <v>1772.29</v>
      </c>
    </row>
    <row r="269" spans="1:19" s="11" customFormat="1">
      <c r="A269" s="15" t="s">
        <v>747</v>
      </c>
      <c r="B269" s="15">
        <v>277</v>
      </c>
      <c r="C269" s="15" t="s">
        <v>741</v>
      </c>
      <c r="D269" s="15">
        <v>157</v>
      </c>
      <c r="E269" s="15">
        <v>157</v>
      </c>
      <c r="F269" s="15">
        <f t="shared" si="47"/>
        <v>0</v>
      </c>
      <c r="G269" s="35">
        <v>9.5</v>
      </c>
      <c r="H269" s="15">
        <f t="shared" si="48"/>
        <v>0</v>
      </c>
      <c r="I269" s="15">
        <v>15583</v>
      </c>
      <c r="J269" s="15">
        <v>16991</v>
      </c>
      <c r="K269" s="15">
        <f t="shared" si="49"/>
        <v>1408</v>
      </c>
      <c r="L269" s="15">
        <v>1</v>
      </c>
      <c r="M269" s="15">
        <f t="shared" si="50"/>
        <v>1408</v>
      </c>
      <c r="N269" s="15">
        <v>1.03</v>
      </c>
      <c r="O269" s="40">
        <f t="shared" si="51"/>
        <v>1450.24</v>
      </c>
      <c r="P269" s="15">
        <v>80</v>
      </c>
      <c r="Q269" s="40">
        <f t="shared" si="52"/>
        <v>1530.24</v>
      </c>
      <c r="R269" s="15">
        <v>1</v>
      </c>
      <c r="S269" s="35">
        <f t="shared" si="53"/>
        <v>1530.24</v>
      </c>
    </row>
    <row r="270" spans="1:19" s="11" customFormat="1">
      <c r="A270" s="15" t="s">
        <v>748</v>
      </c>
      <c r="B270" s="15">
        <v>275</v>
      </c>
      <c r="C270" s="15" t="s">
        <v>741</v>
      </c>
      <c r="D270" s="15">
        <v>156</v>
      </c>
      <c r="E270" s="15">
        <v>156</v>
      </c>
      <c r="F270" s="15">
        <f t="shared" si="47"/>
        <v>0</v>
      </c>
      <c r="G270" s="35">
        <v>9.5</v>
      </c>
      <c r="H270" s="15">
        <f t="shared" si="48"/>
        <v>0</v>
      </c>
      <c r="I270" s="15">
        <v>346467</v>
      </c>
      <c r="J270" s="15">
        <v>366678</v>
      </c>
      <c r="K270" s="15">
        <f t="shared" si="49"/>
        <v>20211</v>
      </c>
      <c r="L270" s="15">
        <v>1</v>
      </c>
      <c r="M270" s="15">
        <f t="shared" si="50"/>
        <v>20211</v>
      </c>
      <c r="N270" s="15">
        <v>1.03</v>
      </c>
      <c r="O270" s="40">
        <f t="shared" si="51"/>
        <v>20817.330000000002</v>
      </c>
      <c r="P270" s="15">
        <v>140</v>
      </c>
      <c r="Q270" s="40">
        <f t="shared" si="52"/>
        <v>20957.330000000002</v>
      </c>
      <c r="R270" s="15">
        <v>0.25</v>
      </c>
      <c r="S270" s="35">
        <f t="shared" si="53"/>
        <v>5239.3325000000004</v>
      </c>
    </row>
    <row r="271" spans="1:19" s="11" customFormat="1">
      <c r="A271" s="15" t="s">
        <v>749</v>
      </c>
      <c r="B271" s="15">
        <v>298</v>
      </c>
      <c r="C271" s="15" t="s">
        <v>741</v>
      </c>
      <c r="D271" s="15"/>
      <c r="E271" s="15"/>
      <c r="F271" s="15"/>
      <c r="G271" s="35"/>
      <c r="H271" s="15"/>
      <c r="I271" s="15">
        <v>60642</v>
      </c>
      <c r="J271" s="15">
        <v>63231</v>
      </c>
      <c r="K271" s="15">
        <f t="shared" si="49"/>
        <v>2589</v>
      </c>
      <c r="L271" s="15">
        <v>1</v>
      </c>
      <c r="M271" s="15">
        <f t="shared" si="50"/>
        <v>2589</v>
      </c>
      <c r="N271" s="15">
        <v>1.03</v>
      </c>
      <c r="O271" s="40">
        <f t="shared" si="51"/>
        <v>2666.67</v>
      </c>
      <c r="P271" s="15"/>
      <c r="Q271" s="40">
        <f t="shared" si="52"/>
        <v>2666.67</v>
      </c>
      <c r="R271" s="15">
        <v>0.25</v>
      </c>
      <c r="S271" s="35">
        <f t="shared" si="53"/>
        <v>666.66750000000002</v>
      </c>
    </row>
    <row r="272" spans="1:19" s="11" customFormat="1">
      <c r="A272" s="15" t="s">
        <v>750</v>
      </c>
      <c r="B272" s="15">
        <v>307</v>
      </c>
      <c r="C272" s="15" t="s">
        <v>741</v>
      </c>
      <c r="D272" s="15">
        <v>162</v>
      </c>
      <c r="E272" s="15">
        <v>162</v>
      </c>
      <c r="F272" s="15">
        <f>SUM(E272-D272)</f>
        <v>0</v>
      </c>
      <c r="G272" s="35">
        <v>9.5</v>
      </c>
      <c r="H272" s="15">
        <f>F272*G272</f>
        <v>0</v>
      </c>
      <c r="I272" s="15">
        <v>87554</v>
      </c>
      <c r="J272" s="15">
        <v>90554</v>
      </c>
      <c r="K272" s="15">
        <f t="shared" si="49"/>
        <v>3000</v>
      </c>
      <c r="L272" s="15">
        <v>1</v>
      </c>
      <c r="M272" s="15">
        <f t="shared" si="50"/>
        <v>3000</v>
      </c>
      <c r="N272" s="15">
        <v>1.03</v>
      </c>
      <c r="O272" s="40">
        <f t="shared" si="51"/>
        <v>3090</v>
      </c>
      <c r="P272" s="15">
        <v>80</v>
      </c>
      <c r="Q272" s="40">
        <f t="shared" si="52"/>
        <v>3170</v>
      </c>
      <c r="R272" s="15">
        <v>0.75</v>
      </c>
      <c r="S272" s="35">
        <f t="shared" si="53"/>
        <v>2377.5</v>
      </c>
    </row>
    <row r="273" spans="1:19" s="11" customFormat="1">
      <c r="A273" s="15" t="s">
        <v>751</v>
      </c>
      <c r="B273" s="15">
        <v>344</v>
      </c>
      <c r="C273" s="15" t="s">
        <v>741</v>
      </c>
      <c r="D273" s="15"/>
      <c r="E273" s="15"/>
      <c r="F273" s="15"/>
      <c r="G273" s="35"/>
      <c r="H273" s="15"/>
      <c r="I273" s="15">
        <v>323</v>
      </c>
      <c r="J273" s="15">
        <v>323</v>
      </c>
      <c r="K273" s="15">
        <f t="shared" si="49"/>
        <v>0</v>
      </c>
      <c r="L273" s="15">
        <v>40</v>
      </c>
      <c r="M273" s="15">
        <f t="shared" si="50"/>
        <v>0</v>
      </c>
      <c r="N273" s="15">
        <v>1.03</v>
      </c>
      <c r="O273" s="40">
        <f t="shared" si="51"/>
        <v>0</v>
      </c>
      <c r="P273" s="15"/>
      <c r="Q273" s="40">
        <f t="shared" si="52"/>
        <v>0</v>
      </c>
      <c r="R273" s="15">
        <v>1</v>
      </c>
      <c r="S273" s="35">
        <f t="shared" si="53"/>
        <v>0</v>
      </c>
    </row>
    <row r="274" spans="1:19" s="11" customFormat="1" ht="18.75">
      <c r="A274" s="179" t="s">
        <v>23</v>
      </c>
      <c r="B274" s="180"/>
      <c r="C274" s="180" t="s">
        <v>741</v>
      </c>
      <c r="D274" s="180"/>
      <c r="E274" s="180"/>
      <c r="F274" s="15">
        <f>SUM(F263:F272)</f>
        <v>0</v>
      </c>
      <c r="G274" s="35">
        <v>9.5</v>
      </c>
      <c r="H274" s="15">
        <f>F274*G274</f>
        <v>0</v>
      </c>
      <c r="I274" s="15"/>
      <c r="J274" s="15"/>
      <c r="K274" s="15"/>
      <c r="L274" s="15"/>
      <c r="M274" s="15">
        <f>SUM(M263:M273)</f>
        <v>59151</v>
      </c>
      <c r="N274" s="15">
        <v>1.03</v>
      </c>
      <c r="O274" s="183">
        <f>M274*N274</f>
        <v>60925.53</v>
      </c>
      <c r="P274" s="15">
        <f>SUM(P263:P272)</f>
        <v>500</v>
      </c>
      <c r="Q274" s="40">
        <f t="shared" si="52"/>
        <v>61425.53</v>
      </c>
      <c r="R274" s="15">
        <v>1</v>
      </c>
      <c r="S274" s="35">
        <f>S263+S264+S265+S266+S267+S268+S269+S270+S271+S272+S273</f>
        <v>42915.03</v>
      </c>
    </row>
    <row r="275" spans="1:19" s="11" customFormat="1" ht="18.75">
      <c r="A275" s="15"/>
      <c r="B275" s="180"/>
      <c r="C275" s="180"/>
      <c r="D275" s="15"/>
      <c r="E275" s="15"/>
      <c r="F275" s="15"/>
      <c r="G275" s="35"/>
      <c r="H275" s="15"/>
      <c r="I275" s="15"/>
      <c r="J275" s="15"/>
      <c r="K275" s="15"/>
      <c r="L275" s="15"/>
      <c r="M275" s="15"/>
      <c r="N275" s="15"/>
      <c r="O275" s="40"/>
      <c r="P275" s="15"/>
      <c r="Q275" s="40"/>
      <c r="R275" s="15"/>
      <c r="S275" s="35"/>
    </row>
    <row r="276" spans="1:19" s="11" customFormat="1"/>
    <row r="277" spans="1:19" s="11" customFormat="1"/>
    <row r="278" spans="1:19" s="11" customFormat="1"/>
    <row r="279" spans="1:19" s="11" customFormat="1" ht="26.25">
      <c r="A279" s="19" t="s">
        <v>1</v>
      </c>
      <c r="B279" s="6" t="s">
        <v>27</v>
      </c>
      <c r="C279" s="14" t="s">
        <v>752</v>
      </c>
      <c r="D279" s="19" t="s">
        <v>30</v>
      </c>
      <c r="E279" s="19" t="s">
        <v>31</v>
      </c>
      <c r="F279" s="19" t="s">
        <v>6</v>
      </c>
      <c r="G279" s="20" t="s">
        <v>32</v>
      </c>
      <c r="H279" s="19" t="s">
        <v>33</v>
      </c>
      <c r="I279" s="19" t="s">
        <v>2</v>
      </c>
      <c r="J279" s="19" t="s">
        <v>3</v>
      </c>
      <c r="K279" s="19" t="s">
        <v>4</v>
      </c>
      <c r="L279" s="19" t="s">
        <v>5</v>
      </c>
      <c r="M279" s="19" t="s">
        <v>6</v>
      </c>
      <c r="N279" s="28" t="s">
        <v>753</v>
      </c>
      <c r="O279" s="29" t="s">
        <v>8</v>
      </c>
      <c r="P279" s="19" t="s">
        <v>38</v>
      </c>
      <c r="Q279" s="29" t="s">
        <v>23</v>
      </c>
      <c r="R279" s="19" t="s">
        <v>39</v>
      </c>
      <c r="S279" s="20" t="s">
        <v>40</v>
      </c>
    </row>
    <row r="280" spans="1:19" s="11" customFormat="1">
      <c r="A280" s="19"/>
      <c r="B280" s="19"/>
      <c r="C280" s="19" t="s">
        <v>754</v>
      </c>
      <c r="D280" s="19">
        <v>4450</v>
      </c>
      <c r="E280" s="19"/>
      <c r="F280" s="19"/>
      <c r="G280" s="20"/>
      <c r="H280" s="19"/>
      <c r="I280" s="19"/>
      <c r="J280" s="19"/>
      <c r="K280" s="19"/>
      <c r="L280" s="19"/>
      <c r="M280" s="19"/>
      <c r="N280" s="28"/>
      <c r="O280" s="29"/>
      <c r="P280" s="19"/>
      <c r="Q280" s="29"/>
      <c r="R280" s="19"/>
      <c r="S280" s="20"/>
    </row>
    <row r="281" spans="1:19" s="11" customFormat="1">
      <c r="A281" s="19" t="s">
        <v>755</v>
      </c>
      <c r="B281" s="19">
        <v>249</v>
      </c>
      <c r="C281" s="19" t="s">
        <v>756</v>
      </c>
      <c r="D281" s="19">
        <v>16976</v>
      </c>
      <c r="E281" s="19">
        <v>16976</v>
      </c>
      <c r="F281" s="19">
        <f>E281-D281</f>
        <v>0</v>
      </c>
      <c r="G281" s="20">
        <v>9.5</v>
      </c>
      <c r="H281" s="19">
        <f>F281*G281</f>
        <v>0</v>
      </c>
      <c r="I281" s="19">
        <v>53191</v>
      </c>
      <c r="J281" s="19">
        <v>53675</v>
      </c>
      <c r="K281" s="19">
        <f>J281-I281</f>
        <v>484</v>
      </c>
      <c r="L281" s="19">
        <v>30</v>
      </c>
      <c r="M281" s="19">
        <f>K281*L281</f>
        <v>14520</v>
      </c>
      <c r="N281" s="28">
        <v>1.03</v>
      </c>
      <c r="O281" s="29">
        <f>M281*N281</f>
        <v>14955.6</v>
      </c>
      <c r="P281" s="19"/>
      <c r="Q281" s="29">
        <f>H281+O281+P281</f>
        <v>14955.6</v>
      </c>
      <c r="R281" s="19">
        <v>1</v>
      </c>
      <c r="S281" s="20">
        <f>Q281*R281</f>
        <v>14955.6</v>
      </c>
    </row>
    <row r="282" spans="1:19" s="11" customFormat="1">
      <c r="A282" s="19" t="s">
        <v>757</v>
      </c>
      <c r="B282" s="19">
        <v>247</v>
      </c>
      <c r="C282" s="19" t="s">
        <v>756</v>
      </c>
      <c r="D282" s="19">
        <v>89</v>
      </c>
      <c r="E282" s="19">
        <v>89</v>
      </c>
      <c r="F282" s="19">
        <f t="shared" ref="F282:F287" si="54">E282-D282</f>
        <v>0</v>
      </c>
      <c r="G282" s="20">
        <v>9.5</v>
      </c>
      <c r="H282" s="19">
        <f t="shared" ref="H282:H287" si="55">F282*G282</f>
        <v>0</v>
      </c>
      <c r="I282" s="19">
        <v>41010</v>
      </c>
      <c r="J282" s="19">
        <v>41236</v>
      </c>
      <c r="K282" s="19">
        <f t="shared" ref="K282:K293" si="56">J282-I282</f>
        <v>226</v>
      </c>
      <c r="L282" s="19">
        <v>1</v>
      </c>
      <c r="M282" s="19">
        <f t="shared" ref="M282:M293" si="57">K282*L282</f>
        <v>226</v>
      </c>
      <c r="N282" s="28">
        <v>1.03</v>
      </c>
      <c r="O282" s="29">
        <f t="shared" ref="O282:O293" si="58">M282*N282</f>
        <v>232.78</v>
      </c>
      <c r="P282" s="19">
        <v>40</v>
      </c>
      <c r="Q282" s="29">
        <f t="shared" ref="Q282:Q293" si="59">H282+O282+P282</f>
        <v>272.77999999999997</v>
      </c>
      <c r="R282" s="19">
        <v>1</v>
      </c>
      <c r="S282" s="20">
        <f t="shared" ref="S282:S293" si="60">Q282*R282</f>
        <v>272.77999999999997</v>
      </c>
    </row>
    <row r="283" spans="1:19" s="11" customFormat="1">
      <c r="A283" s="19" t="s">
        <v>758</v>
      </c>
      <c r="B283" s="19">
        <v>246</v>
      </c>
      <c r="C283" s="19" t="s">
        <v>756</v>
      </c>
      <c r="D283" s="19">
        <v>649</v>
      </c>
      <c r="E283" s="19">
        <v>649</v>
      </c>
      <c r="F283" s="19">
        <f t="shared" si="54"/>
        <v>0</v>
      </c>
      <c r="G283" s="20">
        <v>9.5</v>
      </c>
      <c r="H283" s="19">
        <f t="shared" si="55"/>
        <v>0</v>
      </c>
      <c r="I283" s="19">
        <v>1860</v>
      </c>
      <c r="J283" s="19">
        <v>1860</v>
      </c>
      <c r="K283" s="19">
        <f t="shared" si="56"/>
        <v>0</v>
      </c>
      <c r="L283" s="19">
        <v>1</v>
      </c>
      <c r="M283" s="19">
        <f t="shared" si="57"/>
        <v>0</v>
      </c>
      <c r="N283" s="28">
        <v>1.03</v>
      </c>
      <c r="O283" s="29">
        <f t="shared" si="58"/>
        <v>0</v>
      </c>
      <c r="P283" s="19">
        <v>40</v>
      </c>
      <c r="Q283" s="29">
        <f t="shared" si="59"/>
        <v>40</v>
      </c>
      <c r="R283" s="19">
        <v>1</v>
      </c>
      <c r="S283" s="20">
        <f t="shared" si="60"/>
        <v>40</v>
      </c>
    </row>
    <row r="284" spans="1:19" s="11" customFormat="1">
      <c r="A284" s="19" t="s">
        <v>759</v>
      </c>
      <c r="B284" s="19">
        <v>292</v>
      </c>
      <c r="C284" s="19" t="s">
        <v>756</v>
      </c>
      <c r="D284" s="19">
        <v>23</v>
      </c>
      <c r="E284" s="19">
        <v>23</v>
      </c>
      <c r="F284" s="19">
        <f t="shared" si="54"/>
        <v>0</v>
      </c>
      <c r="G284" s="20">
        <v>9.5</v>
      </c>
      <c r="H284" s="19">
        <f t="shared" si="55"/>
        <v>0</v>
      </c>
      <c r="I284" s="19">
        <v>9260</v>
      </c>
      <c r="J284" s="19">
        <v>9335</v>
      </c>
      <c r="K284" s="19">
        <f t="shared" si="56"/>
        <v>75</v>
      </c>
      <c r="L284" s="19">
        <v>1</v>
      </c>
      <c r="M284" s="19">
        <f t="shared" si="57"/>
        <v>75</v>
      </c>
      <c r="N284" s="28">
        <v>1.03</v>
      </c>
      <c r="O284" s="29">
        <f t="shared" si="58"/>
        <v>77.25</v>
      </c>
      <c r="P284" s="19">
        <v>80</v>
      </c>
      <c r="Q284" s="29">
        <f t="shared" si="59"/>
        <v>157.25</v>
      </c>
      <c r="R284" s="19">
        <v>1</v>
      </c>
      <c r="S284" s="20">
        <f t="shared" si="60"/>
        <v>157.25</v>
      </c>
    </row>
    <row r="285" spans="1:19" s="11" customFormat="1">
      <c r="A285" s="19" t="s">
        <v>760</v>
      </c>
      <c r="B285" s="19">
        <v>293</v>
      </c>
      <c r="C285" s="19" t="s">
        <v>756</v>
      </c>
      <c r="D285" s="19">
        <v>124</v>
      </c>
      <c r="E285" s="19">
        <v>124</v>
      </c>
      <c r="F285" s="19">
        <f t="shared" si="54"/>
        <v>0</v>
      </c>
      <c r="G285" s="20">
        <v>9.5</v>
      </c>
      <c r="H285" s="19">
        <f t="shared" si="55"/>
        <v>0</v>
      </c>
      <c r="I285" s="19">
        <v>14324</v>
      </c>
      <c r="J285" s="19">
        <v>14476</v>
      </c>
      <c r="K285" s="19">
        <f t="shared" si="56"/>
        <v>152</v>
      </c>
      <c r="L285" s="19">
        <v>1</v>
      </c>
      <c r="M285" s="19">
        <f t="shared" si="57"/>
        <v>152</v>
      </c>
      <c r="N285" s="28">
        <v>1.03</v>
      </c>
      <c r="O285" s="29">
        <f t="shared" si="58"/>
        <v>156.56</v>
      </c>
      <c r="P285" s="19">
        <v>40</v>
      </c>
      <c r="Q285" s="29">
        <f t="shared" si="59"/>
        <v>196.56</v>
      </c>
      <c r="R285" s="19">
        <v>1</v>
      </c>
      <c r="S285" s="20">
        <f t="shared" si="60"/>
        <v>196.56</v>
      </c>
    </row>
    <row r="286" spans="1:19" s="11" customFormat="1">
      <c r="A286" s="19" t="s">
        <v>761</v>
      </c>
      <c r="B286" s="19">
        <v>287</v>
      </c>
      <c r="C286" s="19" t="s">
        <v>756</v>
      </c>
      <c r="D286" s="19">
        <v>118</v>
      </c>
      <c r="E286" s="19">
        <v>118</v>
      </c>
      <c r="F286" s="19">
        <f t="shared" si="54"/>
        <v>0</v>
      </c>
      <c r="G286" s="20">
        <v>9.5</v>
      </c>
      <c r="H286" s="19">
        <f t="shared" si="55"/>
        <v>0</v>
      </c>
      <c r="I286" s="19">
        <v>25930</v>
      </c>
      <c r="J286" s="19">
        <v>26290</v>
      </c>
      <c r="K286" s="19">
        <f t="shared" si="56"/>
        <v>360</v>
      </c>
      <c r="L286" s="19">
        <v>1</v>
      </c>
      <c r="M286" s="19">
        <f t="shared" si="57"/>
        <v>360</v>
      </c>
      <c r="N286" s="28">
        <v>1.03</v>
      </c>
      <c r="O286" s="29">
        <f t="shared" si="58"/>
        <v>370.8</v>
      </c>
      <c r="P286" s="19">
        <v>20</v>
      </c>
      <c r="Q286" s="29">
        <f t="shared" si="59"/>
        <v>390.8</v>
      </c>
      <c r="R286" s="19">
        <v>1</v>
      </c>
      <c r="S286" s="20">
        <f t="shared" si="60"/>
        <v>390.8</v>
      </c>
    </row>
    <row r="287" spans="1:19" s="11" customFormat="1">
      <c r="A287" s="19" t="s">
        <v>762</v>
      </c>
      <c r="B287" s="19">
        <v>285</v>
      </c>
      <c r="C287" s="19" t="s">
        <v>756</v>
      </c>
      <c r="D287" s="19">
        <v>161</v>
      </c>
      <c r="E287" s="19">
        <v>161</v>
      </c>
      <c r="F287" s="19">
        <f t="shared" si="54"/>
        <v>0</v>
      </c>
      <c r="G287" s="20">
        <v>9.5</v>
      </c>
      <c r="H287" s="19">
        <f t="shared" si="55"/>
        <v>0</v>
      </c>
      <c r="I287" s="19">
        <v>40474</v>
      </c>
      <c r="J287" s="19">
        <v>41287</v>
      </c>
      <c r="K287" s="19">
        <f t="shared" si="56"/>
        <v>813</v>
      </c>
      <c r="L287" s="19">
        <v>1</v>
      </c>
      <c r="M287" s="19">
        <f t="shared" si="57"/>
        <v>813</v>
      </c>
      <c r="N287" s="28">
        <v>1.03</v>
      </c>
      <c r="O287" s="29">
        <f t="shared" si="58"/>
        <v>837.39</v>
      </c>
      <c r="P287" s="19">
        <v>80</v>
      </c>
      <c r="Q287" s="29">
        <f t="shared" si="59"/>
        <v>917.39</v>
      </c>
      <c r="R287" s="19">
        <v>1</v>
      </c>
      <c r="S287" s="20">
        <f t="shared" si="60"/>
        <v>917.39</v>
      </c>
    </row>
    <row r="288" spans="1:19" s="11" customFormat="1">
      <c r="A288" s="19" t="s">
        <v>763</v>
      </c>
      <c r="B288" s="19">
        <v>309</v>
      </c>
      <c r="C288" s="19" t="s">
        <v>756</v>
      </c>
      <c r="D288" s="19"/>
      <c r="E288" s="19"/>
      <c r="F288" s="19"/>
      <c r="G288" s="20"/>
      <c r="H288" s="19"/>
      <c r="I288" s="19">
        <v>25274</v>
      </c>
      <c r="J288" s="19">
        <v>25786</v>
      </c>
      <c r="K288" s="19">
        <f t="shared" si="56"/>
        <v>512</v>
      </c>
      <c r="L288" s="19">
        <v>1</v>
      </c>
      <c r="M288" s="19">
        <f t="shared" si="57"/>
        <v>512</v>
      </c>
      <c r="N288" s="28">
        <v>1.03</v>
      </c>
      <c r="O288" s="29">
        <f t="shared" si="58"/>
        <v>527.36</v>
      </c>
      <c r="P288" s="19">
        <v>40</v>
      </c>
      <c r="Q288" s="29">
        <f t="shared" si="59"/>
        <v>567.36</v>
      </c>
      <c r="R288" s="19">
        <v>1</v>
      </c>
      <c r="S288" s="20">
        <f t="shared" si="60"/>
        <v>567.36</v>
      </c>
    </row>
    <row r="289" spans="1:19" s="11" customFormat="1">
      <c r="A289" s="19" t="s">
        <v>764</v>
      </c>
      <c r="B289" s="19">
        <v>705</v>
      </c>
      <c r="C289" s="19" t="s">
        <v>756</v>
      </c>
      <c r="D289" s="19"/>
      <c r="E289" s="19"/>
      <c r="F289" s="19"/>
      <c r="G289" s="20"/>
      <c r="H289" s="19"/>
      <c r="I289" s="19">
        <v>5277</v>
      </c>
      <c r="J289" s="19">
        <v>5277</v>
      </c>
      <c r="K289" s="19">
        <f t="shared" si="56"/>
        <v>0</v>
      </c>
      <c r="L289" s="19">
        <v>1</v>
      </c>
      <c r="M289" s="19">
        <f t="shared" si="57"/>
        <v>0</v>
      </c>
      <c r="N289" s="28">
        <v>1.03</v>
      </c>
      <c r="O289" s="29">
        <f t="shared" si="58"/>
        <v>0</v>
      </c>
      <c r="P289" s="19">
        <v>30</v>
      </c>
      <c r="Q289" s="29">
        <f t="shared" si="59"/>
        <v>30</v>
      </c>
      <c r="R289" s="19">
        <v>1</v>
      </c>
      <c r="S289" s="20">
        <f t="shared" si="60"/>
        <v>30</v>
      </c>
    </row>
    <row r="290" spans="1:19" s="11" customFormat="1">
      <c r="A290" s="19" t="s">
        <v>765</v>
      </c>
      <c r="B290" s="19"/>
      <c r="C290" s="19" t="s">
        <v>756</v>
      </c>
      <c r="D290" s="19"/>
      <c r="E290" s="19"/>
      <c r="F290" s="19"/>
      <c r="G290" s="20"/>
      <c r="H290" s="19"/>
      <c r="I290" s="19">
        <v>950</v>
      </c>
      <c r="J290" s="19">
        <v>1014</v>
      </c>
      <c r="K290" s="19">
        <f t="shared" si="56"/>
        <v>64</v>
      </c>
      <c r="L290" s="19">
        <v>1</v>
      </c>
      <c r="M290" s="19">
        <f t="shared" si="57"/>
        <v>64</v>
      </c>
      <c r="N290" s="28">
        <v>1.03</v>
      </c>
      <c r="O290" s="29">
        <f t="shared" si="58"/>
        <v>65.92</v>
      </c>
      <c r="P290" s="19"/>
      <c r="Q290" s="29">
        <f t="shared" si="59"/>
        <v>65.92</v>
      </c>
      <c r="R290" s="19">
        <v>1</v>
      </c>
      <c r="S290" s="20">
        <f t="shared" si="60"/>
        <v>65.92</v>
      </c>
    </row>
    <row r="291" spans="1:19" s="11" customFormat="1">
      <c r="A291" s="19" t="s">
        <v>766</v>
      </c>
      <c r="B291" s="19"/>
      <c r="C291" s="19" t="s">
        <v>756</v>
      </c>
      <c r="D291" s="19"/>
      <c r="E291" s="19"/>
      <c r="F291" s="19"/>
      <c r="G291" s="20"/>
      <c r="H291" s="19"/>
      <c r="I291" s="19">
        <v>6584</v>
      </c>
      <c r="J291" s="19">
        <v>6991</v>
      </c>
      <c r="K291" s="19">
        <f t="shared" si="56"/>
        <v>407</v>
      </c>
      <c r="L291" s="19">
        <v>1</v>
      </c>
      <c r="M291" s="19">
        <f t="shared" si="57"/>
        <v>407</v>
      </c>
      <c r="N291" s="28">
        <v>1.03</v>
      </c>
      <c r="O291" s="29">
        <f t="shared" si="58"/>
        <v>419.21</v>
      </c>
      <c r="P291" s="19"/>
      <c r="Q291" s="29">
        <f t="shared" si="59"/>
        <v>419.21</v>
      </c>
      <c r="R291" s="19">
        <v>1</v>
      </c>
      <c r="S291" s="20">
        <f t="shared" si="60"/>
        <v>419.21</v>
      </c>
    </row>
    <row r="292" spans="1:19" s="11" customFormat="1">
      <c r="A292" s="19" t="s">
        <v>767</v>
      </c>
      <c r="B292" s="19"/>
      <c r="C292" s="19" t="s">
        <v>756</v>
      </c>
      <c r="D292" s="19">
        <v>204</v>
      </c>
      <c r="E292" s="19">
        <v>204</v>
      </c>
      <c r="F292" s="19">
        <f>E292-D292</f>
        <v>0</v>
      </c>
      <c r="G292" s="20">
        <v>9.5</v>
      </c>
      <c r="H292" s="19">
        <f>F292*G292</f>
        <v>0</v>
      </c>
      <c r="I292" s="19">
        <v>383</v>
      </c>
      <c r="J292" s="19">
        <v>389</v>
      </c>
      <c r="K292" s="19">
        <f t="shared" si="56"/>
        <v>6</v>
      </c>
      <c r="L292" s="19">
        <v>40</v>
      </c>
      <c r="M292" s="19">
        <f t="shared" si="57"/>
        <v>240</v>
      </c>
      <c r="N292" s="28">
        <v>1.03</v>
      </c>
      <c r="O292" s="29">
        <f t="shared" si="58"/>
        <v>247.2</v>
      </c>
      <c r="P292" s="19"/>
      <c r="Q292" s="29">
        <f t="shared" si="59"/>
        <v>247.2</v>
      </c>
      <c r="R292" s="19">
        <v>1</v>
      </c>
      <c r="S292" s="20">
        <f t="shared" si="60"/>
        <v>247.2</v>
      </c>
    </row>
    <row r="293" spans="1:19" s="11" customFormat="1">
      <c r="A293" s="19" t="s">
        <v>768</v>
      </c>
      <c r="B293" s="19">
        <v>291</v>
      </c>
      <c r="C293" s="19" t="s">
        <v>756</v>
      </c>
      <c r="D293" s="19">
        <v>150</v>
      </c>
      <c r="E293" s="19">
        <v>150</v>
      </c>
      <c r="F293" s="19">
        <f>E293-D293</f>
        <v>0</v>
      </c>
      <c r="G293" s="20">
        <v>9.5</v>
      </c>
      <c r="H293" s="19">
        <f>F293*G293</f>
        <v>0</v>
      </c>
      <c r="I293" s="19">
        <v>111027</v>
      </c>
      <c r="J293" s="19">
        <v>114445</v>
      </c>
      <c r="K293" s="19">
        <f t="shared" si="56"/>
        <v>3418</v>
      </c>
      <c r="L293" s="19">
        <v>1</v>
      </c>
      <c r="M293" s="19">
        <f t="shared" si="57"/>
        <v>3418</v>
      </c>
      <c r="N293" s="28">
        <v>1.03</v>
      </c>
      <c r="O293" s="29">
        <f t="shared" si="58"/>
        <v>3520.54</v>
      </c>
      <c r="P293" s="19">
        <v>40</v>
      </c>
      <c r="Q293" s="29">
        <f t="shared" si="59"/>
        <v>3560.54</v>
      </c>
      <c r="R293" s="19">
        <v>1</v>
      </c>
      <c r="S293" s="20">
        <f t="shared" si="60"/>
        <v>3560.54</v>
      </c>
    </row>
    <row r="294" spans="1:19" s="11" customFormat="1">
      <c r="A294" s="44" t="s">
        <v>23</v>
      </c>
      <c r="B294" s="181"/>
      <c r="C294" s="19"/>
      <c r="D294" s="19"/>
      <c r="E294" s="19"/>
      <c r="F294" s="19"/>
      <c r="G294" s="20"/>
      <c r="H294" s="19"/>
      <c r="I294" s="19"/>
      <c r="J294" s="19"/>
      <c r="K294" s="19"/>
      <c r="L294" s="19"/>
      <c r="M294" s="19"/>
      <c r="N294" s="28"/>
      <c r="O294" s="29"/>
      <c r="P294" s="19"/>
      <c r="Q294" s="29"/>
      <c r="R294" s="19"/>
      <c r="S294" s="20">
        <f>SUM(S281:S293)</f>
        <v>21820.61</v>
      </c>
    </row>
    <row r="295" spans="1:19" s="11" customFormat="1">
      <c r="A295" s="44"/>
      <c r="B295" s="181"/>
      <c r="C295" s="19"/>
      <c r="D295" s="19"/>
      <c r="E295" s="19"/>
      <c r="F295" s="19"/>
      <c r="G295" s="20"/>
      <c r="H295" s="19"/>
      <c r="I295" s="19"/>
      <c r="J295" s="19"/>
      <c r="K295" s="19"/>
      <c r="L295" s="19"/>
      <c r="M295" s="19"/>
      <c r="N295" s="28"/>
      <c r="O295" s="29"/>
      <c r="P295" s="19"/>
      <c r="Q295" s="29"/>
      <c r="R295" s="19"/>
      <c r="S295" s="20"/>
    </row>
    <row r="296" spans="1:19" s="11" customFormat="1">
      <c r="A296" s="19"/>
      <c r="B296" s="19"/>
      <c r="C296" s="19"/>
      <c r="D296" s="19"/>
      <c r="E296" s="19"/>
      <c r="F296" s="19"/>
      <c r="G296" s="20"/>
      <c r="H296" s="19"/>
      <c r="I296" s="19"/>
      <c r="J296" s="19"/>
      <c r="K296" s="19"/>
      <c r="L296" s="19"/>
      <c r="M296" s="19"/>
      <c r="N296" s="28"/>
      <c r="O296" s="29"/>
      <c r="P296" s="19"/>
      <c r="Q296" s="29"/>
      <c r="R296" s="19"/>
      <c r="S296" s="20"/>
    </row>
    <row r="297" spans="1:19" s="11" customFormat="1">
      <c r="A297" s="19"/>
      <c r="B297" s="19"/>
      <c r="C297" s="19"/>
      <c r="D297" s="19"/>
      <c r="E297" s="19"/>
      <c r="F297" s="19"/>
      <c r="G297" s="20"/>
      <c r="H297" s="19"/>
      <c r="I297" s="19"/>
      <c r="J297" s="19"/>
      <c r="K297" s="19"/>
      <c r="L297" s="19"/>
      <c r="M297" s="19"/>
      <c r="N297" s="28"/>
      <c r="O297" s="29"/>
      <c r="P297" s="19"/>
      <c r="Q297" s="29"/>
      <c r="R297" s="19"/>
      <c r="S297" s="20"/>
    </row>
    <row r="298" spans="1:19" s="11" customForma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</row>
    <row r="299" spans="1:19" s="11" customFormat="1"/>
    <row r="300" spans="1:19" s="11" customFormat="1"/>
    <row r="301" spans="1:19" s="11" customFormat="1" ht="26.25">
      <c r="A301" s="15" t="s">
        <v>1</v>
      </c>
      <c r="B301" s="6" t="s">
        <v>27</v>
      </c>
      <c r="C301" s="14" t="s">
        <v>769</v>
      </c>
      <c r="D301" s="15" t="s">
        <v>30</v>
      </c>
      <c r="E301" s="15" t="s">
        <v>31</v>
      </c>
      <c r="F301" s="15" t="s">
        <v>6</v>
      </c>
      <c r="G301" s="35" t="s">
        <v>32</v>
      </c>
      <c r="H301" s="15" t="s">
        <v>33</v>
      </c>
      <c r="I301" s="15" t="s">
        <v>2</v>
      </c>
      <c r="J301" s="15" t="s">
        <v>3</v>
      </c>
      <c r="K301" s="15" t="s">
        <v>4</v>
      </c>
      <c r="L301" s="15" t="s">
        <v>5</v>
      </c>
      <c r="M301" s="15" t="s">
        <v>6</v>
      </c>
      <c r="N301" s="15"/>
      <c r="O301" s="40" t="s">
        <v>8</v>
      </c>
      <c r="P301" s="15" t="s">
        <v>38</v>
      </c>
      <c r="Q301" s="40" t="s">
        <v>23</v>
      </c>
      <c r="R301" s="15" t="s">
        <v>39</v>
      </c>
      <c r="S301" s="35" t="s">
        <v>40</v>
      </c>
    </row>
    <row r="302" spans="1:19" s="11" customFormat="1">
      <c r="A302" s="15" t="s">
        <v>770</v>
      </c>
      <c r="B302" s="15"/>
      <c r="C302" s="15"/>
      <c r="D302" s="15"/>
      <c r="E302" s="15"/>
      <c r="F302" s="15"/>
      <c r="G302" s="35"/>
      <c r="H302" s="15"/>
      <c r="I302" s="15"/>
      <c r="J302" s="15"/>
      <c r="K302" s="15"/>
      <c r="L302" s="15"/>
      <c r="M302" s="15"/>
      <c r="N302" s="15"/>
      <c r="O302" s="40"/>
      <c r="P302" s="15"/>
      <c r="Q302" s="40"/>
      <c r="R302" s="15"/>
      <c r="S302" s="35"/>
    </row>
    <row r="303" spans="1:19" s="11" customFormat="1">
      <c r="A303" s="15" t="s">
        <v>771</v>
      </c>
      <c r="B303" s="15">
        <v>186</v>
      </c>
      <c r="C303" s="15" t="s">
        <v>772</v>
      </c>
      <c r="D303" s="15">
        <v>0</v>
      </c>
      <c r="E303" s="15">
        <v>0</v>
      </c>
      <c r="F303" s="15">
        <f t="shared" ref="F303:F308" si="61">SUM(E303-D303)</f>
        <v>0</v>
      </c>
      <c r="G303" s="35">
        <v>9.5</v>
      </c>
      <c r="H303" s="15">
        <f t="shared" ref="H303:H308" si="62">F303*G303</f>
        <v>0</v>
      </c>
      <c r="I303" s="15">
        <v>12879</v>
      </c>
      <c r="J303" s="15">
        <v>13927</v>
      </c>
      <c r="K303" s="15">
        <f t="shared" ref="K303:K310" si="63">J303-I303</f>
        <v>1048</v>
      </c>
      <c r="L303" s="15">
        <v>1</v>
      </c>
      <c r="M303" s="15">
        <f t="shared" ref="M303:M310" si="64">L303*K303</f>
        <v>1048</v>
      </c>
      <c r="N303" s="15">
        <v>1.03</v>
      </c>
      <c r="O303" s="40">
        <f t="shared" ref="O303:O310" si="65">N303*M303</f>
        <v>1079.44</v>
      </c>
      <c r="P303" s="15">
        <v>80</v>
      </c>
      <c r="Q303" s="40">
        <f t="shared" ref="Q303:Q310" si="66">H303+O303+P303</f>
        <v>1159.44</v>
      </c>
      <c r="R303" s="15">
        <v>1</v>
      </c>
      <c r="S303" s="35">
        <f t="shared" ref="S303:S310" si="67">Q303*R303</f>
        <v>1159.44</v>
      </c>
    </row>
    <row r="304" spans="1:19" s="11" customFormat="1">
      <c r="A304" s="15" t="s">
        <v>773</v>
      </c>
      <c r="B304" s="15">
        <v>482</v>
      </c>
      <c r="C304" s="15" t="s">
        <v>772</v>
      </c>
      <c r="D304" s="15">
        <v>0</v>
      </c>
      <c r="E304" s="15">
        <v>0</v>
      </c>
      <c r="F304" s="15">
        <f t="shared" si="61"/>
        <v>0</v>
      </c>
      <c r="G304" s="35">
        <v>9.5</v>
      </c>
      <c r="H304" s="15">
        <f t="shared" si="62"/>
        <v>0</v>
      </c>
      <c r="I304" s="15">
        <v>3882</v>
      </c>
      <c r="J304" s="15">
        <v>5082</v>
      </c>
      <c r="K304" s="15">
        <f t="shared" si="63"/>
        <v>1200</v>
      </c>
      <c r="L304" s="15">
        <v>1</v>
      </c>
      <c r="M304" s="15">
        <f t="shared" si="64"/>
        <v>1200</v>
      </c>
      <c r="N304" s="15">
        <v>1.03</v>
      </c>
      <c r="O304" s="40">
        <f t="shared" si="65"/>
        <v>1236</v>
      </c>
      <c r="P304" s="15">
        <v>80</v>
      </c>
      <c r="Q304" s="40">
        <f t="shared" si="66"/>
        <v>1316</v>
      </c>
      <c r="R304" s="15">
        <v>1</v>
      </c>
      <c r="S304" s="35">
        <f t="shared" si="67"/>
        <v>1316</v>
      </c>
    </row>
    <row r="305" spans="1:19" s="11" customFormat="1">
      <c r="A305" s="15" t="s">
        <v>774</v>
      </c>
      <c r="B305" s="15">
        <v>530</v>
      </c>
      <c r="C305" s="15" t="s">
        <v>772</v>
      </c>
      <c r="D305" s="15">
        <v>0</v>
      </c>
      <c r="E305" s="15">
        <v>0</v>
      </c>
      <c r="F305" s="15">
        <f t="shared" si="61"/>
        <v>0</v>
      </c>
      <c r="G305" s="35">
        <v>9.5</v>
      </c>
      <c r="H305" s="15">
        <f t="shared" si="62"/>
        <v>0</v>
      </c>
      <c r="I305" s="15">
        <v>5083</v>
      </c>
      <c r="J305" s="15">
        <v>9433</v>
      </c>
      <c r="K305" s="15">
        <f t="shared" si="63"/>
        <v>4350</v>
      </c>
      <c r="L305" s="15">
        <v>1</v>
      </c>
      <c r="M305" s="15">
        <f t="shared" si="64"/>
        <v>4350</v>
      </c>
      <c r="N305" s="15">
        <v>1.03</v>
      </c>
      <c r="O305" s="40">
        <f t="shared" si="65"/>
        <v>4480.5</v>
      </c>
      <c r="P305" s="15">
        <v>80</v>
      </c>
      <c r="Q305" s="40">
        <f t="shared" si="66"/>
        <v>4560.5</v>
      </c>
      <c r="R305" s="15">
        <v>1</v>
      </c>
      <c r="S305" s="35">
        <f t="shared" si="67"/>
        <v>4560.5</v>
      </c>
    </row>
    <row r="306" spans="1:19" s="11" customFormat="1">
      <c r="A306" s="15" t="s">
        <v>775</v>
      </c>
      <c r="B306" s="15">
        <v>478</v>
      </c>
      <c r="C306" s="15" t="s">
        <v>772</v>
      </c>
      <c r="D306" s="15">
        <v>154</v>
      </c>
      <c r="E306" s="15">
        <v>154</v>
      </c>
      <c r="F306" s="15">
        <f t="shared" si="61"/>
        <v>0</v>
      </c>
      <c r="G306" s="35">
        <v>9.5</v>
      </c>
      <c r="H306" s="15">
        <f t="shared" si="62"/>
        <v>0</v>
      </c>
      <c r="I306" s="15">
        <v>34683</v>
      </c>
      <c r="J306" s="15">
        <v>44030</v>
      </c>
      <c r="K306" s="15">
        <f t="shared" si="63"/>
        <v>9347</v>
      </c>
      <c r="L306" s="15">
        <v>1</v>
      </c>
      <c r="M306" s="15">
        <f t="shared" si="64"/>
        <v>9347</v>
      </c>
      <c r="N306" s="15">
        <v>1.03</v>
      </c>
      <c r="O306" s="40">
        <f t="shared" si="65"/>
        <v>9627.41</v>
      </c>
      <c r="P306" s="15">
        <v>80</v>
      </c>
      <c r="Q306" s="40">
        <f t="shared" si="66"/>
        <v>9707.41</v>
      </c>
      <c r="R306" s="15">
        <v>1</v>
      </c>
      <c r="S306" s="35">
        <f t="shared" si="67"/>
        <v>9707.41</v>
      </c>
    </row>
    <row r="307" spans="1:19" s="11" customFormat="1">
      <c r="A307" s="15" t="s">
        <v>776</v>
      </c>
      <c r="B307" s="15">
        <v>477</v>
      </c>
      <c r="C307" s="15" t="s">
        <v>772</v>
      </c>
      <c r="D307" s="15">
        <v>154</v>
      </c>
      <c r="E307" s="15">
        <v>154</v>
      </c>
      <c r="F307" s="15">
        <f t="shared" si="61"/>
        <v>0</v>
      </c>
      <c r="G307" s="35">
        <v>9.5</v>
      </c>
      <c r="H307" s="15">
        <f t="shared" si="62"/>
        <v>0</v>
      </c>
      <c r="I307" s="15">
        <v>81929</v>
      </c>
      <c r="J307" s="15">
        <v>116549</v>
      </c>
      <c r="K307" s="15">
        <f t="shared" si="63"/>
        <v>34620</v>
      </c>
      <c r="L307" s="15">
        <v>1</v>
      </c>
      <c r="M307" s="15">
        <f t="shared" si="64"/>
        <v>34620</v>
      </c>
      <c r="N307" s="15">
        <v>1.03</v>
      </c>
      <c r="O307" s="40">
        <f t="shared" si="65"/>
        <v>35658.6</v>
      </c>
      <c r="P307" s="15">
        <v>80</v>
      </c>
      <c r="Q307" s="40">
        <f t="shared" si="66"/>
        <v>35738.6</v>
      </c>
      <c r="R307" s="15">
        <v>1</v>
      </c>
      <c r="S307" s="35">
        <f t="shared" si="67"/>
        <v>35738.6</v>
      </c>
    </row>
    <row r="308" spans="1:19" s="11" customFormat="1">
      <c r="A308" s="15" t="s">
        <v>748</v>
      </c>
      <c r="B308" s="15">
        <v>275</v>
      </c>
      <c r="C308" s="15" t="s">
        <v>772</v>
      </c>
      <c r="D308" s="15">
        <v>156</v>
      </c>
      <c r="E308" s="15">
        <v>156</v>
      </c>
      <c r="F308" s="15">
        <f t="shared" si="61"/>
        <v>0</v>
      </c>
      <c r="G308" s="35">
        <v>9.5</v>
      </c>
      <c r="H308" s="15">
        <f t="shared" si="62"/>
        <v>0</v>
      </c>
      <c r="I308" s="15">
        <v>346467</v>
      </c>
      <c r="J308" s="15">
        <v>366678</v>
      </c>
      <c r="K308" s="15">
        <f t="shared" si="63"/>
        <v>20211</v>
      </c>
      <c r="L308" s="15">
        <v>1</v>
      </c>
      <c r="M308" s="15">
        <f t="shared" si="64"/>
        <v>20211</v>
      </c>
      <c r="N308" s="15">
        <v>1.03</v>
      </c>
      <c r="O308" s="40">
        <f t="shared" si="65"/>
        <v>20817.330000000002</v>
      </c>
      <c r="P308" s="15">
        <v>140</v>
      </c>
      <c r="Q308" s="40">
        <f t="shared" si="66"/>
        <v>20957.330000000002</v>
      </c>
      <c r="R308" s="15">
        <v>0.75</v>
      </c>
      <c r="S308" s="35">
        <f t="shared" si="67"/>
        <v>15717.997499999999</v>
      </c>
    </row>
    <row r="309" spans="1:19" s="11" customFormat="1">
      <c r="A309" s="15" t="s">
        <v>749</v>
      </c>
      <c r="B309" s="15">
        <v>298</v>
      </c>
      <c r="C309" s="15" t="s">
        <v>772</v>
      </c>
      <c r="D309" s="15"/>
      <c r="E309" s="15"/>
      <c r="F309" s="15"/>
      <c r="G309" s="35"/>
      <c r="H309" s="15"/>
      <c r="I309" s="15">
        <v>60642</v>
      </c>
      <c r="J309" s="15">
        <v>63531</v>
      </c>
      <c r="K309" s="15">
        <f t="shared" si="63"/>
        <v>2889</v>
      </c>
      <c r="L309" s="15">
        <v>1</v>
      </c>
      <c r="M309" s="15">
        <f t="shared" si="64"/>
        <v>2889</v>
      </c>
      <c r="N309" s="15">
        <v>1.03</v>
      </c>
      <c r="O309" s="40">
        <f t="shared" si="65"/>
        <v>2975.67</v>
      </c>
      <c r="P309" s="15"/>
      <c r="Q309" s="40">
        <f t="shared" si="66"/>
        <v>2975.67</v>
      </c>
      <c r="R309" s="15">
        <v>0.75</v>
      </c>
      <c r="S309" s="35">
        <f t="shared" si="67"/>
        <v>2231.7525000000001</v>
      </c>
    </row>
    <row r="310" spans="1:19" s="11" customFormat="1">
      <c r="A310" s="6" t="s">
        <v>750</v>
      </c>
      <c r="B310" s="15">
        <v>307</v>
      </c>
      <c r="C310" s="15" t="s">
        <v>772</v>
      </c>
      <c r="D310" s="6">
        <v>162</v>
      </c>
      <c r="E310" s="6">
        <v>162</v>
      </c>
      <c r="F310" s="6">
        <f>SUM(E310-D310)</f>
        <v>0</v>
      </c>
      <c r="G310" s="9">
        <v>9.5</v>
      </c>
      <c r="H310" s="6">
        <f>F310*G310</f>
        <v>0</v>
      </c>
      <c r="I310" s="6">
        <v>87554</v>
      </c>
      <c r="J310" s="6">
        <v>90554</v>
      </c>
      <c r="K310" s="6">
        <f t="shared" si="63"/>
        <v>3000</v>
      </c>
      <c r="L310" s="6">
        <v>1</v>
      </c>
      <c r="M310" s="6">
        <f t="shared" si="64"/>
        <v>3000</v>
      </c>
      <c r="N310" s="23">
        <v>1.03</v>
      </c>
      <c r="O310" s="24">
        <f t="shared" si="65"/>
        <v>3090</v>
      </c>
      <c r="P310" s="6">
        <v>80</v>
      </c>
      <c r="Q310" s="24">
        <f t="shared" si="66"/>
        <v>3170</v>
      </c>
      <c r="R310" s="6">
        <v>0.25</v>
      </c>
      <c r="S310" s="35">
        <f t="shared" si="67"/>
        <v>792.5</v>
      </c>
    </row>
    <row r="311" spans="1:19" s="11" customFormat="1" ht="18.75">
      <c r="A311" s="179" t="s">
        <v>23</v>
      </c>
      <c r="B311" s="180"/>
      <c r="C311" s="180" t="s">
        <v>772</v>
      </c>
      <c r="D311" s="180"/>
      <c r="E311" s="180"/>
      <c r="F311" s="180"/>
      <c r="G311" s="182"/>
      <c r="H311" s="180"/>
      <c r="I311" s="180"/>
      <c r="J311" s="180"/>
      <c r="K311" s="180"/>
      <c r="L311" s="180"/>
      <c r="M311" s="180"/>
      <c r="N311" s="180"/>
      <c r="O311" s="184"/>
      <c r="P311" s="180"/>
      <c r="Q311" s="184"/>
      <c r="R311" s="180"/>
      <c r="S311" s="182">
        <f>SUM(S303:S310)</f>
        <v>71224.2</v>
      </c>
    </row>
    <row r="312" spans="1:19" s="11" customFormat="1" ht="18.75">
      <c r="A312" s="15" t="s">
        <v>524</v>
      </c>
      <c r="B312" s="15" t="s">
        <v>777</v>
      </c>
      <c r="C312" s="6"/>
      <c r="D312" s="6" t="s">
        <v>778</v>
      </c>
      <c r="E312" s="9"/>
      <c r="F312" s="6"/>
      <c r="G312" s="9"/>
      <c r="H312" s="6"/>
      <c r="I312" s="6"/>
      <c r="J312" s="6"/>
      <c r="K312" s="6"/>
      <c r="L312" s="6"/>
      <c r="M312" s="6"/>
      <c r="N312" s="23"/>
      <c r="O312" s="24"/>
      <c r="P312" s="6"/>
      <c r="Q312" s="24"/>
      <c r="R312" s="6"/>
      <c r="S312" s="182">
        <v>209999.49</v>
      </c>
    </row>
    <row r="313" spans="1:19" s="11" customFormat="1">
      <c r="A313" s="33" t="s">
        <v>331</v>
      </c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>
        <f>S312-S311</f>
        <v>138775.29</v>
      </c>
    </row>
    <row r="314" spans="1:19" s="11" customFormat="1"/>
    <row r="315" spans="1:19" s="11" customFormat="1"/>
    <row r="316" spans="1:19" s="11" customFormat="1"/>
    <row r="317" spans="1:19" s="11" customFormat="1"/>
    <row r="318" spans="1:19" s="11" customFormat="1"/>
  </sheetData>
  <mergeCells count="1">
    <mergeCell ref="A1:S1"/>
  </mergeCells>
  <phoneticPr fontId="48" type="noConversion"/>
  <hyperlinks>
    <hyperlink ref="A40" r:id="rId1"/>
  </hyperlinks>
  <pageMargins left="0.75" right="0.75" top="1" bottom="1" header="0.5" footer="0.5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AN365"/>
  <sheetViews>
    <sheetView zoomScale="88" zoomScaleNormal="88" workbookViewId="0">
      <selection activeCell="T316" sqref="T316"/>
    </sheetView>
  </sheetViews>
  <sheetFormatPr defaultColWidth="9" defaultRowHeight="14.25"/>
  <cols>
    <col min="1" max="1" width="13" style="5" customWidth="1"/>
    <col min="2" max="2" width="9.125" style="5" customWidth="1"/>
    <col min="3" max="3" width="12.625" style="5" customWidth="1"/>
    <col min="4" max="5" width="10.875" style="5" customWidth="1"/>
    <col min="6" max="6" width="10.375" style="5" customWidth="1"/>
    <col min="7" max="7" width="5.625" style="5" customWidth="1"/>
    <col min="8" max="8" width="8.625" style="5" customWidth="1"/>
    <col min="9" max="9" width="10.75" style="5" customWidth="1"/>
    <col min="10" max="10" width="10.5" style="5" customWidth="1"/>
    <col min="11" max="11" width="7.875" style="5" customWidth="1"/>
    <col min="12" max="12" width="4.125" style="5" customWidth="1"/>
    <col min="13" max="13" width="14.75" style="5" customWidth="1"/>
    <col min="14" max="14" width="5.125" style="5" customWidth="1"/>
    <col min="15" max="15" width="15.625" style="5" customWidth="1"/>
    <col min="16" max="16" width="4.25" style="5" customWidth="1"/>
    <col min="17" max="17" width="16" style="5" customWidth="1"/>
    <col min="18" max="18" width="8.625" style="5" customWidth="1"/>
    <col min="19" max="19" width="14.125" style="5" customWidth="1"/>
    <col min="20" max="21" width="9" style="5"/>
    <col min="22" max="22" width="6.375" style="5" customWidth="1"/>
    <col min="23" max="23" width="11.75" style="5" customWidth="1"/>
    <col min="24" max="24" width="4.75" style="5" customWidth="1"/>
    <col min="25" max="25" width="13" style="5" customWidth="1"/>
    <col min="26" max="26" width="5.625" style="5" customWidth="1"/>
    <col min="27" max="27" width="11.125" style="5" customWidth="1"/>
    <col min="28" max="16384" width="9" style="5"/>
  </cols>
  <sheetData>
    <row r="1" spans="1:19" s="1" customFormat="1" ht="22.5">
      <c r="A1" s="386" t="s">
        <v>332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</row>
    <row r="2" spans="1:19" s="1" customFormat="1">
      <c r="A2" s="6" t="s">
        <v>1</v>
      </c>
      <c r="B2" s="14" t="s">
        <v>27</v>
      </c>
      <c r="C2" s="6" t="s">
        <v>68</v>
      </c>
      <c r="D2" s="6" t="s">
        <v>30</v>
      </c>
      <c r="E2" s="6" t="s">
        <v>31</v>
      </c>
      <c r="F2" s="6" t="s">
        <v>6</v>
      </c>
      <c r="G2" s="9" t="s">
        <v>32</v>
      </c>
      <c r="H2" s="6" t="s">
        <v>33</v>
      </c>
      <c r="I2" s="6" t="s">
        <v>2</v>
      </c>
      <c r="J2" s="6" t="s">
        <v>3</v>
      </c>
      <c r="K2" s="6" t="s">
        <v>4</v>
      </c>
      <c r="L2" s="6" t="s">
        <v>5</v>
      </c>
      <c r="M2" s="6" t="s">
        <v>6</v>
      </c>
      <c r="N2" s="23" t="s">
        <v>7</v>
      </c>
      <c r="O2" s="24" t="s">
        <v>8</v>
      </c>
      <c r="P2" s="6" t="s">
        <v>38</v>
      </c>
      <c r="Q2" s="24" t="s">
        <v>23</v>
      </c>
      <c r="R2" s="6" t="s">
        <v>39</v>
      </c>
      <c r="S2" s="9" t="s">
        <v>40</v>
      </c>
    </row>
    <row r="3" spans="1:19" s="1" customFormat="1">
      <c r="A3" s="6" t="s">
        <v>296</v>
      </c>
      <c r="B3" s="15">
        <v>337</v>
      </c>
      <c r="C3" s="15" t="s">
        <v>140</v>
      </c>
      <c r="D3" s="6"/>
      <c r="E3" s="6"/>
      <c r="F3" s="6"/>
      <c r="G3" s="8"/>
      <c r="H3" s="6"/>
      <c r="I3" s="6">
        <v>3621</v>
      </c>
      <c r="J3" s="74">
        <v>3849</v>
      </c>
      <c r="K3" s="6">
        <f t="shared" ref="K3:K9" si="0">J3-I3</f>
        <v>228</v>
      </c>
      <c r="L3" s="6">
        <v>20</v>
      </c>
      <c r="M3" s="6">
        <f t="shared" ref="M3:M9" si="1">L3*K3</f>
        <v>4560</v>
      </c>
      <c r="N3" s="23">
        <v>1.03</v>
      </c>
      <c r="O3" s="24">
        <f t="shared" ref="O3:O9" si="2">N3*M3</f>
        <v>4696.8</v>
      </c>
      <c r="P3" s="6"/>
      <c r="Q3" s="24">
        <f t="shared" ref="Q3:Q10" si="3">H3+O3+P3</f>
        <v>4696.8</v>
      </c>
      <c r="R3" s="6">
        <v>1</v>
      </c>
      <c r="S3" s="9">
        <f t="shared" ref="S3:S11" si="4">Q3*R3</f>
        <v>4696.8</v>
      </c>
    </row>
    <row r="4" spans="1:19" s="1" customFormat="1">
      <c r="A4" s="6" t="s">
        <v>297</v>
      </c>
      <c r="B4" s="15">
        <v>329</v>
      </c>
      <c r="C4" s="15" t="s">
        <v>298</v>
      </c>
      <c r="D4" s="6"/>
      <c r="E4" s="6"/>
      <c r="F4" s="6"/>
      <c r="G4" s="8"/>
      <c r="H4" s="6"/>
      <c r="I4" s="6">
        <v>679</v>
      </c>
      <c r="J4" s="74">
        <v>708</v>
      </c>
      <c r="K4" s="6">
        <f t="shared" si="0"/>
        <v>29</v>
      </c>
      <c r="L4" s="6">
        <v>20</v>
      </c>
      <c r="M4" s="6">
        <f t="shared" si="1"/>
        <v>580</v>
      </c>
      <c r="N4" s="23">
        <v>1.03</v>
      </c>
      <c r="O4" s="24">
        <f t="shared" si="2"/>
        <v>597.4</v>
      </c>
      <c r="P4" s="6"/>
      <c r="Q4" s="24">
        <f t="shared" si="3"/>
        <v>597.4</v>
      </c>
      <c r="R4" s="6">
        <v>1</v>
      </c>
      <c r="S4" s="9">
        <f t="shared" si="4"/>
        <v>597.4</v>
      </c>
    </row>
    <row r="5" spans="1:19" s="1" customFormat="1">
      <c r="A5" s="6" t="s">
        <v>299</v>
      </c>
      <c r="B5" s="15">
        <v>334</v>
      </c>
      <c r="C5" s="15" t="s">
        <v>300</v>
      </c>
      <c r="D5" s="6"/>
      <c r="E5" s="6"/>
      <c r="F5" s="6"/>
      <c r="G5" s="8"/>
      <c r="H5" s="6"/>
      <c r="I5" s="6">
        <v>586</v>
      </c>
      <c r="J5" s="74">
        <v>596</v>
      </c>
      <c r="K5" s="6">
        <f t="shared" si="0"/>
        <v>10</v>
      </c>
      <c r="L5" s="6">
        <v>40</v>
      </c>
      <c r="M5" s="6">
        <f t="shared" si="1"/>
        <v>400</v>
      </c>
      <c r="N5" s="23">
        <v>1.03</v>
      </c>
      <c r="O5" s="24">
        <f t="shared" si="2"/>
        <v>412</v>
      </c>
      <c r="P5" s="6"/>
      <c r="Q5" s="24">
        <f t="shared" si="3"/>
        <v>412</v>
      </c>
      <c r="R5" s="6">
        <v>1</v>
      </c>
      <c r="S5" s="9">
        <f t="shared" si="4"/>
        <v>412</v>
      </c>
    </row>
    <row r="6" spans="1:19" s="1" customFormat="1">
      <c r="A6" s="6" t="s">
        <v>301</v>
      </c>
      <c r="B6" s="15">
        <v>333</v>
      </c>
      <c r="C6" s="15" t="s">
        <v>302</v>
      </c>
      <c r="D6" s="6"/>
      <c r="E6" s="6"/>
      <c r="F6" s="6"/>
      <c r="G6" s="8"/>
      <c r="H6" s="6"/>
      <c r="I6" s="6">
        <v>4362</v>
      </c>
      <c r="J6" s="74">
        <v>5458</v>
      </c>
      <c r="K6" s="6">
        <f t="shared" si="0"/>
        <v>1096</v>
      </c>
      <c r="L6" s="6">
        <v>80</v>
      </c>
      <c r="M6" s="6">
        <f t="shared" si="1"/>
        <v>87680</v>
      </c>
      <c r="N6" s="23">
        <v>1.03</v>
      </c>
      <c r="O6" s="24">
        <f t="shared" si="2"/>
        <v>90310.399999999994</v>
      </c>
      <c r="P6" s="6"/>
      <c r="Q6" s="24">
        <f t="shared" si="3"/>
        <v>90310.399999999994</v>
      </c>
      <c r="R6" s="6">
        <v>1</v>
      </c>
      <c r="S6" s="9">
        <f t="shared" si="4"/>
        <v>90310.399999999994</v>
      </c>
    </row>
    <row r="7" spans="1:19" s="1" customFormat="1">
      <c r="A7" s="6" t="s">
        <v>303</v>
      </c>
      <c r="B7" s="15">
        <v>332</v>
      </c>
      <c r="C7" s="15" t="s">
        <v>304</v>
      </c>
      <c r="D7" s="6"/>
      <c r="E7" s="6"/>
      <c r="F7" s="6"/>
      <c r="G7" s="8"/>
      <c r="H7" s="6"/>
      <c r="I7" s="6">
        <v>5763</v>
      </c>
      <c r="J7" s="74">
        <v>6104</v>
      </c>
      <c r="K7" s="6">
        <f t="shared" si="0"/>
        <v>341</v>
      </c>
      <c r="L7" s="6">
        <v>80</v>
      </c>
      <c r="M7" s="6">
        <f t="shared" si="1"/>
        <v>27280</v>
      </c>
      <c r="N7" s="23">
        <v>1.03</v>
      </c>
      <c r="O7" s="24">
        <f t="shared" si="2"/>
        <v>28098.400000000001</v>
      </c>
      <c r="P7" s="6"/>
      <c r="Q7" s="24">
        <f t="shared" si="3"/>
        <v>28098.400000000001</v>
      </c>
      <c r="R7" s="6">
        <v>1</v>
      </c>
      <c r="S7" s="9">
        <f t="shared" si="4"/>
        <v>28098.400000000001</v>
      </c>
    </row>
    <row r="8" spans="1:19" s="1" customFormat="1">
      <c r="A8" s="6" t="s">
        <v>305</v>
      </c>
      <c r="B8" s="15">
        <v>330</v>
      </c>
      <c r="C8" s="15" t="s">
        <v>306</v>
      </c>
      <c r="D8" s="6"/>
      <c r="E8" s="6"/>
      <c r="F8" s="6"/>
      <c r="G8" s="8"/>
      <c r="H8" s="6"/>
      <c r="I8" s="6">
        <v>38102</v>
      </c>
      <c r="J8" s="74">
        <v>39607</v>
      </c>
      <c r="K8" s="6">
        <f t="shared" si="0"/>
        <v>1505</v>
      </c>
      <c r="L8" s="6">
        <v>50</v>
      </c>
      <c r="M8" s="6">
        <f t="shared" si="1"/>
        <v>75250</v>
      </c>
      <c r="N8" s="23">
        <v>1.03</v>
      </c>
      <c r="O8" s="24">
        <f t="shared" si="2"/>
        <v>77507.5</v>
      </c>
      <c r="P8" s="6"/>
      <c r="Q8" s="24">
        <f t="shared" si="3"/>
        <v>77507.5</v>
      </c>
      <c r="R8" s="6">
        <v>1</v>
      </c>
      <c r="S8" s="9">
        <f t="shared" si="4"/>
        <v>77507.5</v>
      </c>
    </row>
    <row r="9" spans="1:19" s="1" customFormat="1">
      <c r="A9" s="6" t="s">
        <v>307</v>
      </c>
      <c r="B9" s="15">
        <v>331</v>
      </c>
      <c r="C9" s="15" t="s">
        <v>306</v>
      </c>
      <c r="D9" s="6"/>
      <c r="E9" s="6"/>
      <c r="F9" s="6"/>
      <c r="G9" s="8"/>
      <c r="H9" s="6"/>
      <c r="I9" s="6">
        <v>130239</v>
      </c>
      <c r="J9" s="74">
        <v>134904</v>
      </c>
      <c r="K9" s="6">
        <f t="shared" si="0"/>
        <v>4665</v>
      </c>
      <c r="L9" s="6">
        <v>1</v>
      </c>
      <c r="M9" s="6">
        <f t="shared" si="1"/>
        <v>4665</v>
      </c>
      <c r="N9" s="23">
        <v>1.03</v>
      </c>
      <c r="O9" s="24">
        <f t="shared" si="2"/>
        <v>4804.95</v>
      </c>
      <c r="P9" s="6"/>
      <c r="Q9" s="24">
        <f t="shared" si="3"/>
        <v>4804.95</v>
      </c>
      <c r="R9" s="6">
        <v>1</v>
      </c>
      <c r="S9" s="9">
        <f t="shared" si="4"/>
        <v>4804.95</v>
      </c>
    </row>
    <row r="10" spans="1:19" s="1" customFormat="1">
      <c r="A10" s="6" t="s">
        <v>308</v>
      </c>
      <c r="B10" s="15"/>
      <c r="C10" s="15" t="s">
        <v>306</v>
      </c>
      <c r="D10" s="6">
        <v>2151</v>
      </c>
      <c r="E10" s="6">
        <v>2151</v>
      </c>
      <c r="F10" s="6">
        <f>SUM(E10-D10)</f>
        <v>0</v>
      </c>
      <c r="G10" s="9">
        <v>9.5</v>
      </c>
      <c r="H10" s="6">
        <f>F10*G10</f>
        <v>0</v>
      </c>
      <c r="I10" s="6"/>
      <c r="J10" s="6"/>
      <c r="K10" s="6"/>
      <c r="L10" s="6"/>
      <c r="M10" s="6"/>
      <c r="N10" s="23"/>
      <c r="O10" s="24"/>
      <c r="P10" s="6"/>
      <c r="Q10" s="24">
        <f t="shared" si="3"/>
        <v>0</v>
      </c>
      <c r="R10" s="6">
        <v>1</v>
      </c>
      <c r="S10" s="9">
        <f t="shared" si="4"/>
        <v>0</v>
      </c>
    </row>
    <row r="11" spans="1:19" s="1" customFormat="1">
      <c r="A11" s="6" t="s">
        <v>23</v>
      </c>
      <c r="B11" s="44"/>
      <c r="C11" s="44"/>
      <c r="D11" s="6"/>
      <c r="E11" s="6"/>
      <c r="F11" s="6"/>
      <c r="G11" s="8"/>
      <c r="H11" s="6"/>
      <c r="I11" s="6"/>
      <c r="J11" s="6"/>
      <c r="K11" s="6"/>
      <c r="L11" s="6"/>
      <c r="M11" s="6">
        <f>SUM(M3:M10)</f>
        <v>200415</v>
      </c>
      <c r="N11" s="23">
        <v>1.03</v>
      </c>
      <c r="O11" s="24">
        <f>M11*N11</f>
        <v>206427.45</v>
      </c>
      <c r="P11" s="6"/>
      <c r="Q11" s="24">
        <f>H10+O11+H11</f>
        <v>206427.45</v>
      </c>
      <c r="R11" s="6">
        <v>1</v>
      </c>
      <c r="S11" s="9">
        <f t="shared" si="4"/>
        <v>206427.45</v>
      </c>
    </row>
    <row r="12" spans="1:19" s="1" customFormat="1">
      <c r="A12" s="6"/>
      <c r="B12" s="44"/>
      <c r="C12" s="44"/>
      <c r="D12" s="6"/>
      <c r="E12" s="6"/>
      <c r="F12" s="6"/>
      <c r="G12" s="8"/>
      <c r="H12" s="6"/>
      <c r="I12" s="6"/>
      <c r="J12" s="6"/>
      <c r="K12" s="6"/>
      <c r="L12" s="6"/>
      <c r="M12" s="6"/>
      <c r="N12" s="23"/>
      <c r="O12" s="24"/>
      <c r="P12" s="6"/>
      <c r="Q12" s="24"/>
      <c r="R12" s="6"/>
      <c r="S12" s="9"/>
    </row>
    <row r="13" spans="1:19" s="1" customFormat="1" ht="25.5">
      <c r="A13" s="387" t="s">
        <v>779</v>
      </c>
      <c r="B13" s="388"/>
      <c r="C13" s="388"/>
      <c r="D13" s="388"/>
      <c r="E13" s="388"/>
      <c r="F13" s="388"/>
      <c r="G13" s="388"/>
      <c r="H13" s="388"/>
      <c r="I13" s="388"/>
      <c r="J13" s="388"/>
      <c r="K13" s="388"/>
      <c r="L13" s="388"/>
      <c r="M13" s="388"/>
      <c r="N13" s="388"/>
      <c r="O13" s="388"/>
      <c r="P13" s="388"/>
      <c r="Q13" s="388"/>
      <c r="R13" s="388"/>
      <c r="S13" s="388"/>
    </row>
    <row r="14" spans="1:19" s="1" customFormat="1">
      <c r="A14" s="6"/>
      <c r="B14" s="44"/>
      <c r="C14" s="44"/>
      <c r="D14" s="6"/>
      <c r="E14" s="6"/>
      <c r="F14" s="6"/>
      <c r="G14" s="8"/>
      <c r="H14" s="6"/>
      <c r="I14" s="6"/>
      <c r="J14" s="6"/>
      <c r="K14" s="6"/>
      <c r="L14" s="6"/>
      <c r="M14" s="6"/>
      <c r="N14" s="23"/>
      <c r="O14" s="24"/>
      <c r="P14" s="6"/>
      <c r="Q14" s="24"/>
      <c r="R14" s="6"/>
      <c r="S14" s="9"/>
    </row>
    <row r="15" spans="1:19" s="1" customFormat="1" ht="33.950000000000003" customHeight="1">
      <c r="A15" s="15" t="s">
        <v>1</v>
      </c>
      <c r="B15" s="14" t="s">
        <v>27</v>
      </c>
      <c r="C15" s="14" t="s">
        <v>309</v>
      </c>
      <c r="D15" s="15" t="s">
        <v>30</v>
      </c>
      <c r="E15" s="15" t="s">
        <v>31</v>
      </c>
      <c r="F15" s="15" t="s">
        <v>6</v>
      </c>
      <c r="G15" s="35" t="s">
        <v>32</v>
      </c>
      <c r="H15" s="15" t="s">
        <v>33</v>
      </c>
      <c r="I15" s="15" t="s">
        <v>2</v>
      </c>
      <c r="J15" s="15" t="s">
        <v>3</v>
      </c>
      <c r="K15" s="15" t="s">
        <v>4</v>
      </c>
      <c r="L15" s="15" t="s">
        <v>5</v>
      </c>
      <c r="M15" s="15" t="s">
        <v>6</v>
      </c>
      <c r="N15" s="15" t="s">
        <v>7</v>
      </c>
      <c r="O15" s="40" t="s">
        <v>8</v>
      </c>
      <c r="P15" s="15" t="s">
        <v>38</v>
      </c>
      <c r="Q15" s="40" t="s">
        <v>23</v>
      </c>
      <c r="R15" s="15" t="s">
        <v>39</v>
      </c>
      <c r="S15" s="35" t="s">
        <v>40</v>
      </c>
    </row>
    <row r="16" spans="1:19" s="4" customFormat="1" ht="19.5" customHeight="1">
      <c r="A16" s="15"/>
      <c r="B16" s="15"/>
      <c r="C16" s="15" t="s">
        <v>310</v>
      </c>
      <c r="D16" s="15"/>
      <c r="E16" s="15"/>
      <c r="F16" s="15"/>
      <c r="G16" s="85"/>
      <c r="H16" s="15"/>
      <c r="I16" s="15"/>
      <c r="J16" s="15"/>
      <c r="K16" s="15"/>
      <c r="L16" s="15"/>
      <c r="M16" s="15"/>
      <c r="N16" s="15"/>
      <c r="O16" s="40"/>
      <c r="P16" s="15"/>
      <c r="Q16" s="40"/>
      <c r="R16" s="15"/>
      <c r="S16" s="35"/>
    </row>
    <row r="17" spans="1:19" s="4" customFormat="1">
      <c r="A17" s="15" t="s">
        <v>311</v>
      </c>
      <c r="B17" s="15">
        <v>111</v>
      </c>
      <c r="C17" s="15" t="s">
        <v>251</v>
      </c>
      <c r="D17" s="15">
        <v>3</v>
      </c>
      <c r="E17" s="15">
        <v>3</v>
      </c>
      <c r="F17" s="15">
        <f>SUM(E17-D17)</f>
        <v>0</v>
      </c>
      <c r="G17" s="35">
        <v>9.5</v>
      </c>
      <c r="H17" s="15">
        <f>F17*G17</f>
        <v>0</v>
      </c>
      <c r="I17" s="15">
        <v>1550</v>
      </c>
      <c r="J17" s="15">
        <v>1550</v>
      </c>
      <c r="K17" s="15">
        <f t="shared" ref="K17:K24" si="5">J17-I17</f>
        <v>0</v>
      </c>
      <c r="L17" s="15">
        <v>30</v>
      </c>
      <c r="M17" s="15">
        <f t="shared" ref="M17:M24" si="6">L17*K17</f>
        <v>0</v>
      </c>
      <c r="N17" s="15">
        <v>1.03</v>
      </c>
      <c r="O17" s="40">
        <f t="shared" ref="O17:O24" si="7">N17*M17</f>
        <v>0</v>
      </c>
      <c r="P17" s="15">
        <v>80</v>
      </c>
      <c r="Q17" s="40">
        <f t="shared" ref="Q17:Q24" si="8">H17+O17+P17</f>
        <v>80</v>
      </c>
      <c r="R17" s="15">
        <v>1</v>
      </c>
      <c r="S17" s="35">
        <f t="shared" ref="S17:S24" si="9">Q17*R17</f>
        <v>80</v>
      </c>
    </row>
    <row r="18" spans="1:19" s="4" customFormat="1">
      <c r="A18" s="15" t="s">
        <v>312</v>
      </c>
      <c r="B18" s="15">
        <v>434</v>
      </c>
      <c r="C18" s="15" t="s">
        <v>251</v>
      </c>
      <c r="D18" s="15" t="s">
        <v>313</v>
      </c>
      <c r="E18" s="15"/>
      <c r="F18" s="15"/>
      <c r="G18" s="35"/>
      <c r="H18" s="15"/>
      <c r="I18" s="15">
        <v>20880</v>
      </c>
      <c r="J18" s="15">
        <v>20880</v>
      </c>
      <c r="K18" s="15">
        <f t="shared" si="5"/>
        <v>0</v>
      </c>
      <c r="L18" s="15">
        <v>1</v>
      </c>
      <c r="M18" s="15">
        <f t="shared" si="6"/>
        <v>0</v>
      </c>
      <c r="N18" s="15">
        <v>1.03</v>
      </c>
      <c r="O18" s="40">
        <f t="shared" si="7"/>
        <v>0</v>
      </c>
      <c r="P18" s="15"/>
      <c r="Q18" s="40">
        <f t="shared" si="8"/>
        <v>0</v>
      </c>
      <c r="R18" s="15">
        <v>1</v>
      </c>
      <c r="S18" s="35">
        <f t="shared" si="9"/>
        <v>0</v>
      </c>
    </row>
    <row r="19" spans="1:19" s="4" customFormat="1">
      <c r="A19" s="6" t="s">
        <v>314</v>
      </c>
      <c r="B19" s="6">
        <v>178</v>
      </c>
      <c r="C19" s="6" t="s">
        <v>315</v>
      </c>
      <c r="D19" s="6"/>
      <c r="E19" s="6"/>
      <c r="F19" s="6"/>
      <c r="G19" s="9"/>
      <c r="H19" s="6"/>
      <c r="I19" s="6">
        <v>58074</v>
      </c>
      <c r="J19" s="6">
        <v>58074</v>
      </c>
      <c r="K19" s="6">
        <f t="shared" si="5"/>
        <v>0</v>
      </c>
      <c r="L19" s="6">
        <v>1</v>
      </c>
      <c r="M19" s="6">
        <f t="shared" si="6"/>
        <v>0</v>
      </c>
      <c r="N19" s="23">
        <v>1.03</v>
      </c>
      <c r="O19" s="24">
        <f t="shared" si="7"/>
        <v>0</v>
      </c>
      <c r="P19" s="6">
        <v>40</v>
      </c>
      <c r="Q19" s="24">
        <f t="shared" si="8"/>
        <v>40</v>
      </c>
      <c r="R19" s="6">
        <v>1</v>
      </c>
      <c r="S19" s="9">
        <f t="shared" si="9"/>
        <v>40</v>
      </c>
    </row>
    <row r="20" spans="1:19" s="4" customFormat="1">
      <c r="A20" s="6" t="s">
        <v>316</v>
      </c>
      <c r="B20" s="6">
        <v>101</v>
      </c>
      <c r="C20" s="6" t="s">
        <v>315</v>
      </c>
      <c r="D20" s="6"/>
      <c r="E20" s="6"/>
      <c r="F20" s="6"/>
      <c r="G20" s="9"/>
      <c r="H20" s="6"/>
      <c r="I20" s="6">
        <v>97290</v>
      </c>
      <c r="J20" s="6">
        <v>98478</v>
      </c>
      <c r="K20" s="6">
        <f t="shared" si="5"/>
        <v>1188</v>
      </c>
      <c r="L20" s="6">
        <v>1</v>
      </c>
      <c r="M20" s="6">
        <f t="shared" si="6"/>
        <v>1188</v>
      </c>
      <c r="N20" s="23">
        <v>1.03</v>
      </c>
      <c r="O20" s="24">
        <f t="shared" si="7"/>
        <v>1223.6400000000001</v>
      </c>
      <c r="P20" s="6"/>
      <c r="Q20" s="24">
        <f t="shared" si="8"/>
        <v>1223.6400000000001</v>
      </c>
      <c r="R20" s="6">
        <v>1</v>
      </c>
      <c r="S20" s="9">
        <f t="shared" si="9"/>
        <v>1223.6400000000001</v>
      </c>
    </row>
    <row r="21" spans="1:19" s="4" customFormat="1">
      <c r="A21" s="15" t="s">
        <v>317</v>
      </c>
      <c r="B21" s="15">
        <v>174</v>
      </c>
      <c r="C21" s="15" t="s">
        <v>251</v>
      </c>
      <c r="D21" s="15">
        <v>207</v>
      </c>
      <c r="E21" s="15">
        <v>207</v>
      </c>
      <c r="F21" s="15">
        <f t="shared" ref="F21:F24" si="10">SUM(E21-D21)</f>
        <v>0</v>
      </c>
      <c r="G21" s="35">
        <v>9.5</v>
      </c>
      <c r="H21" s="15">
        <f t="shared" ref="H21:H24" si="11">F21*G21</f>
        <v>0</v>
      </c>
      <c r="I21" s="15">
        <v>25092</v>
      </c>
      <c r="J21" s="15">
        <v>25092</v>
      </c>
      <c r="K21" s="15">
        <f t="shared" si="5"/>
        <v>0</v>
      </c>
      <c r="L21" s="15">
        <v>1</v>
      </c>
      <c r="M21" s="15">
        <f t="shared" si="6"/>
        <v>0</v>
      </c>
      <c r="N21" s="15">
        <v>1.03</v>
      </c>
      <c r="O21" s="40">
        <f t="shared" si="7"/>
        <v>0</v>
      </c>
      <c r="P21" s="15">
        <v>40</v>
      </c>
      <c r="Q21" s="40">
        <f t="shared" si="8"/>
        <v>40</v>
      </c>
      <c r="R21" s="15">
        <v>1</v>
      </c>
      <c r="S21" s="35">
        <f t="shared" si="9"/>
        <v>40</v>
      </c>
    </row>
    <row r="22" spans="1:19" s="4" customFormat="1">
      <c r="A22" s="15" t="s">
        <v>318</v>
      </c>
      <c r="B22" s="15"/>
      <c r="C22" s="15" t="s">
        <v>251</v>
      </c>
      <c r="D22" s="15"/>
      <c r="E22" s="15"/>
      <c r="F22" s="15">
        <f t="shared" si="10"/>
        <v>0</v>
      </c>
      <c r="G22" s="35">
        <v>9.5</v>
      </c>
      <c r="H22" s="15">
        <f t="shared" si="11"/>
        <v>0</v>
      </c>
      <c r="I22" s="15">
        <v>36089</v>
      </c>
      <c r="J22" s="15">
        <v>36089</v>
      </c>
      <c r="K22" s="15">
        <f t="shared" si="5"/>
        <v>0</v>
      </c>
      <c r="L22" s="15">
        <v>1</v>
      </c>
      <c r="M22" s="15">
        <f t="shared" si="6"/>
        <v>0</v>
      </c>
      <c r="N22" s="15">
        <v>1.03</v>
      </c>
      <c r="O22" s="40">
        <f t="shared" si="7"/>
        <v>0</v>
      </c>
      <c r="P22" s="15">
        <v>40</v>
      </c>
      <c r="Q22" s="40">
        <f t="shared" si="8"/>
        <v>40</v>
      </c>
      <c r="R22" s="15">
        <v>1</v>
      </c>
      <c r="S22" s="35">
        <f t="shared" si="9"/>
        <v>40</v>
      </c>
    </row>
    <row r="23" spans="1:19" s="4" customFormat="1">
      <c r="A23" s="15" t="s">
        <v>780</v>
      </c>
      <c r="B23" s="15"/>
      <c r="C23" s="15" t="s">
        <v>251</v>
      </c>
      <c r="D23" s="15"/>
      <c r="E23" s="15"/>
      <c r="F23" s="15">
        <f t="shared" si="10"/>
        <v>0</v>
      </c>
      <c r="G23" s="35">
        <v>9.5</v>
      </c>
      <c r="H23" s="15">
        <f t="shared" si="11"/>
        <v>0</v>
      </c>
      <c r="I23" s="15">
        <v>0</v>
      </c>
      <c r="J23" s="15">
        <v>0</v>
      </c>
      <c r="K23" s="15">
        <f t="shared" si="5"/>
        <v>0</v>
      </c>
      <c r="L23" s="15">
        <v>1</v>
      </c>
      <c r="M23" s="15">
        <f t="shared" si="6"/>
        <v>0</v>
      </c>
      <c r="N23" s="15">
        <v>1.03</v>
      </c>
      <c r="O23" s="40">
        <f t="shared" si="7"/>
        <v>0</v>
      </c>
      <c r="P23" s="15">
        <v>40</v>
      </c>
      <c r="Q23" s="40">
        <f t="shared" si="8"/>
        <v>40</v>
      </c>
      <c r="R23" s="15">
        <v>1</v>
      </c>
      <c r="S23" s="35">
        <f t="shared" si="9"/>
        <v>40</v>
      </c>
    </row>
    <row r="24" spans="1:19" s="4" customFormat="1">
      <c r="A24" s="15" t="s">
        <v>319</v>
      </c>
      <c r="B24" s="15">
        <v>479</v>
      </c>
      <c r="C24" s="15" t="s">
        <v>251</v>
      </c>
      <c r="D24" s="15"/>
      <c r="E24" s="15"/>
      <c r="F24" s="15">
        <f t="shared" si="10"/>
        <v>0</v>
      </c>
      <c r="G24" s="35">
        <v>9.5</v>
      </c>
      <c r="H24" s="15">
        <f t="shared" si="11"/>
        <v>0</v>
      </c>
      <c r="I24" s="15">
        <v>2097</v>
      </c>
      <c r="J24" s="15">
        <v>2787</v>
      </c>
      <c r="K24" s="15">
        <f t="shared" si="5"/>
        <v>690</v>
      </c>
      <c r="L24" s="15">
        <v>1</v>
      </c>
      <c r="M24" s="15">
        <f t="shared" si="6"/>
        <v>690</v>
      </c>
      <c r="N24" s="15">
        <v>1.03</v>
      </c>
      <c r="O24" s="40">
        <f t="shared" si="7"/>
        <v>710.7</v>
      </c>
      <c r="P24" s="15">
        <v>40</v>
      </c>
      <c r="Q24" s="40">
        <f t="shared" si="8"/>
        <v>750.7</v>
      </c>
      <c r="R24" s="15">
        <v>1</v>
      </c>
      <c r="S24" s="35">
        <f t="shared" si="9"/>
        <v>750.7</v>
      </c>
    </row>
    <row r="25" spans="1:19" s="1" customFormat="1" ht="19.5" customHeight="1">
      <c r="A25" s="15" t="s">
        <v>320</v>
      </c>
      <c r="B25" s="15">
        <v>706</v>
      </c>
      <c r="C25" s="15" t="s">
        <v>251</v>
      </c>
      <c r="D25" s="15"/>
      <c r="E25" s="15"/>
      <c r="F25" s="15"/>
      <c r="G25" s="35"/>
      <c r="H25" s="15"/>
      <c r="I25" s="15">
        <v>1551</v>
      </c>
      <c r="J25" s="15">
        <v>1586</v>
      </c>
      <c r="K25" s="15">
        <f t="shared" ref="K25:K29" si="12">J25-I25</f>
        <v>35</v>
      </c>
      <c r="L25" s="15">
        <v>80</v>
      </c>
      <c r="M25" s="15">
        <f t="shared" ref="M25:M29" si="13">L25*K25</f>
        <v>2800</v>
      </c>
      <c r="N25" s="15">
        <v>1.03</v>
      </c>
      <c r="O25" s="40">
        <f t="shared" ref="O25:O29" si="14">N25*M25</f>
        <v>2884</v>
      </c>
      <c r="P25" s="15"/>
      <c r="Q25" s="40">
        <f t="shared" ref="Q25:Q29" si="15">H25+O25+P25</f>
        <v>2884</v>
      </c>
      <c r="R25" s="15">
        <v>1</v>
      </c>
      <c r="S25" s="35">
        <f t="shared" ref="S25:S29" si="16">Q25*R25</f>
        <v>2884</v>
      </c>
    </row>
    <row r="26" spans="1:19" s="1" customFormat="1" ht="21.75" customHeight="1">
      <c r="A26" s="15" t="s">
        <v>321</v>
      </c>
      <c r="B26" s="15">
        <v>707</v>
      </c>
      <c r="C26" s="15" t="s">
        <v>251</v>
      </c>
      <c r="D26" s="15"/>
      <c r="E26" s="15"/>
      <c r="F26" s="15"/>
      <c r="G26" s="85"/>
      <c r="H26" s="15"/>
      <c r="I26" s="15">
        <v>5193</v>
      </c>
      <c r="J26" s="15">
        <v>5624</v>
      </c>
      <c r="K26" s="15">
        <f t="shared" si="12"/>
        <v>431</v>
      </c>
      <c r="L26" s="15">
        <v>80</v>
      </c>
      <c r="M26" s="15">
        <f t="shared" si="13"/>
        <v>34480</v>
      </c>
      <c r="N26" s="15">
        <v>1.03</v>
      </c>
      <c r="O26" s="40">
        <f t="shared" si="14"/>
        <v>35514.400000000001</v>
      </c>
      <c r="P26" s="15"/>
      <c r="Q26" s="40">
        <f t="shared" si="15"/>
        <v>35514.400000000001</v>
      </c>
      <c r="R26" s="15">
        <v>1</v>
      </c>
      <c r="S26" s="35">
        <f t="shared" si="16"/>
        <v>35514.400000000001</v>
      </c>
    </row>
    <row r="27" spans="1:19" s="1" customFormat="1" ht="16.5" customHeight="1">
      <c r="A27" s="15" t="s">
        <v>322</v>
      </c>
      <c r="B27" s="15">
        <v>711</v>
      </c>
      <c r="C27" s="15" t="s">
        <v>251</v>
      </c>
      <c r="D27" s="15"/>
      <c r="E27" s="15"/>
      <c r="F27" s="15"/>
      <c r="G27" s="85"/>
      <c r="H27" s="15"/>
      <c r="I27" s="15">
        <v>6005</v>
      </c>
      <c r="J27" s="15">
        <v>6813</v>
      </c>
      <c r="K27" s="15">
        <f t="shared" si="12"/>
        <v>808</v>
      </c>
      <c r="L27" s="15">
        <v>40</v>
      </c>
      <c r="M27" s="15">
        <f t="shared" si="13"/>
        <v>32320</v>
      </c>
      <c r="N27" s="15">
        <v>1.03</v>
      </c>
      <c r="O27" s="40">
        <f t="shared" si="14"/>
        <v>33289.599999999999</v>
      </c>
      <c r="P27" s="15"/>
      <c r="Q27" s="40">
        <f t="shared" si="15"/>
        <v>33289.599999999999</v>
      </c>
      <c r="R27" s="15">
        <v>1</v>
      </c>
      <c r="S27" s="35">
        <f t="shared" si="16"/>
        <v>33289.599999999999</v>
      </c>
    </row>
    <row r="28" spans="1:19" s="1" customFormat="1" ht="26.25" customHeight="1">
      <c r="A28" s="15" t="s">
        <v>323</v>
      </c>
      <c r="B28" s="15">
        <v>712</v>
      </c>
      <c r="C28" s="15" t="s">
        <v>251</v>
      </c>
      <c r="D28" s="15"/>
      <c r="E28" s="15"/>
      <c r="F28" s="15"/>
      <c r="G28" s="85"/>
      <c r="H28" s="15"/>
      <c r="I28" s="15">
        <v>22276</v>
      </c>
      <c r="J28" s="15">
        <v>24012</v>
      </c>
      <c r="K28" s="15">
        <f t="shared" si="12"/>
        <v>1736</v>
      </c>
      <c r="L28" s="15">
        <v>50</v>
      </c>
      <c r="M28" s="15">
        <f t="shared" si="13"/>
        <v>86800</v>
      </c>
      <c r="N28" s="15">
        <v>1.03</v>
      </c>
      <c r="O28" s="40">
        <f t="shared" si="14"/>
        <v>89404</v>
      </c>
      <c r="P28" s="15"/>
      <c r="Q28" s="40">
        <f t="shared" si="15"/>
        <v>89404</v>
      </c>
      <c r="R28" s="15">
        <v>1</v>
      </c>
      <c r="S28" s="35">
        <f t="shared" si="16"/>
        <v>89404</v>
      </c>
    </row>
    <row r="29" spans="1:19" s="1" customFormat="1" ht="15.75" customHeight="1">
      <c r="A29" s="15" t="s">
        <v>324</v>
      </c>
      <c r="B29" s="15">
        <v>713</v>
      </c>
      <c r="C29" s="15" t="s">
        <v>251</v>
      </c>
      <c r="D29" s="15"/>
      <c r="E29" s="15"/>
      <c r="F29" s="15"/>
      <c r="G29" s="85"/>
      <c r="H29" s="15"/>
      <c r="I29" s="15">
        <v>82989</v>
      </c>
      <c r="J29" s="15">
        <v>85713</v>
      </c>
      <c r="K29" s="15">
        <f t="shared" si="12"/>
        <v>2724</v>
      </c>
      <c r="L29" s="15">
        <v>1</v>
      </c>
      <c r="M29" s="15">
        <f t="shared" si="13"/>
        <v>2724</v>
      </c>
      <c r="N29" s="15">
        <v>1.03</v>
      </c>
      <c r="O29" s="40">
        <f t="shared" si="14"/>
        <v>2805.72</v>
      </c>
      <c r="P29" s="15"/>
      <c r="Q29" s="40">
        <f t="shared" si="15"/>
        <v>2805.72</v>
      </c>
      <c r="R29" s="15">
        <v>1</v>
      </c>
      <c r="S29" s="35">
        <f t="shared" si="16"/>
        <v>2805.72</v>
      </c>
    </row>
    <row r="30" spans="1:19" s="1" customFormat="1" ht="19.5" customHeight="1">
      <c r="A30" s="15" t="s">
        <v>223</v>
      </c>
      <c r="B30" s="15"/>
      <c r="C30" s="15" t="s">
        <v>251</v>
      </c>
      <c r="D30" s="15">
        <v>2769</v>
      </c>
      <c r="E30" s="15">
        <v>2882</v>
      </c>
      <c r="F30" s="15">
        <f>SUM(E30-D30)</f>
        <v>113</v>
      </c>
      <c r="G30" s="35">
        <v>9.5</v>
      </c>
      <c r="H30" s="15">
        <f>F30*G30</f>
        <v>1073.5</v>
      </c>
      <c r="I30" s="15"/>
      <c r="J30" s="15"/>
      <c r="K30" s="15"/>
      <c r="L30" s="15">
        <v>0.5</v>
      </c>
      <c r="M30" s="15"/>
      <c r="N30" s="15"/>
      <c r="O30" s="40"/>
      <c r="P30" s="15"/>
      <c r="Q30" s="40"/>
      <c r="R30" s="15">
        <v>1</v>
      </c>
      <c r="S30" s="35">
        <f>H30*L30</f>
        <v>536.75</v>
      </c>
    </row>
    <row r="31" spans="1:19" s="1" customFormat="1" ht="17.25" customHeight="1">
      <c r="A31" s="15" t="s">
        <v>325</v>
      </c>
      <c r="B31" s="15">
        <v>452</v>
      </c>
      <c r="C31" s="15" t="s">
        <v>251</v>
      </c>
      <c r="D31" s="15"/>
      <c r="E31" s="15"/>
      <c r="F31" s="15"/>
      <c r="G31" s="35"/>
      <c r="H31" s="15"/>
      <c r="I31" s="15">
        <v>30405</v>
      </c>
      <c r="J31" s="15">
        <v>34240</v>
      </c>
      <c r="K31" s="15">
        <f>J31-I31</f>
        <v>3835</v>
      </c>
      <c r="L31" s="15">
        <v>1</v>
      </c>
      <c r="M31" s="15">
        <f>L31*K31</f>
        <v>3835</v>
      </c>
      <c r="N31" s="15">
        <v>1.03</v>
      </c>
      <c r="O31" s="40">
        <f>N31*M31</f>
        <v>3950.05</v>
      </c>
      <c r="P31" s="15"/>
      <c r="Q31" s="40">
        <f>H31+O31+P31</f>
        <v>3950.05</v>
      </c>
      <c r="R31" s="15">
        <v>1</v>
      </c>
      <c r="S31" s="35">
        <f>Q31*R31</f>
        <v>3950.05</v>
      </c>
    </row>
    <row r="32" spans="1:19" s="1" customFormat="1" ht="18.95" customHeight="1">
      <c r="A32" s="6" t="s">
        <v>326</v>
      </c>
      <c r="B32" s="15"/>
      <c r="C32" s="15" t="s">
        <v>251</v>
      </c>
      <c r="D32" s="15" t="s">
        <v>196</v>
      </c>
      <c r="E32" s="6"/>
      <c r="F32" s="6"/>
      <c r="G32" s="9"/>
      <c r="H32" s="6"/>
      <c r="I32" s="6"/>
      <c r="J32" s="6"/>
      <c r="K32" s="6"/>
      <c r="L32" s="6"/>
      <c r="M32" s="6"/>
      <c r="N32" s="23"/>
      <c r="O32" s="24"/>
      <c r="P32" s="6"/>
      <c r="Q32" s="24"/>
      <c r="R32" s="6">
        <v>1</v>
      </c>
      <c r="S32" s="9">
        <f>'5#楼'!Y37</f>
        <v>615.58061041292603</v>
      </c>
    </row>
    <row r="33" spans="1:36" s="1" customFormat="1" ht="18.95" customHeight="1">
      <c r="A33" s="6" t="s">
        <v>781</v>
      </c>
      <c r="B33" s="15"/>
      <c r="C33" s="15" t="s">
        <v>251</v>
      </c>
      <c r="D33" s="15"/>
      <c r="E33" s="6"/>
      <c r="F33" s="6"/>
      <c r="G33" s="9"/>
      <c r="H33" s="6"/>
      <c r="I33" s="15">
        <v>0</v>
      </c>
      <c r="J33" s="15">
        <v>0</v>
      </c>
      <c r="K33" s="15">
        <f>J33-I33</f>
        <v>0</v>
      </c>
      <c r="L33" s="15">
        <v>1</v>
      </c>
      <c r="M33" s="15">
        <f>L33*K33</f>
        <v>0</v>
      </c>
      <c r="N33" s="15">
        <v>1.03</v>
      </c>
      <c r="O33" s="40">
        <f>N33*M33</f>
        <v>0</v>
      </c>
      <c r="P33" s="15"/>
      <c r="Q33" s="40">
        <f>H33+O33+P33</f>
        <v>0</v>
      </c>
      <c r="R33" s="15">
        <v>1</v>
      </c>
      <c r="S33" s="35">
        <f>Q33*R33</f>
        <v>0</v>
      </c>
    </row>
    <row r="34" spans="1:36" s="1" customFormat="1" ht="24" customHeight="1">
      <c r="A34" s="15" t="s">
        <v>328</v>
      </c>
      <c r="B34" s="15">
        <v>417</v>
      </c>
      <c r="C34" s="15" t="s">
        <v>251</v>
      </c>
      <c r="D34" s="15">
        <v>0</v>
      </c>
      <c r="E34" s="15">
        <v>0</v>
      </c>
      <c r="F34" s="15">
        <f>SUM(E34-D34)</f>
        <v>0</v>
      </c>
      <c r="G34" s="35">
        <v>9.5</v>
      </c>
      <c r="H34" s="15">
        <f>F34*G34</f>
        <v>0</v>
      </c>
      <c r="I34" s="15">
        <v>19207</v>
      </c>
      <c r="J34" s="15">
        <v>20305</v>
      </c>
      <c r="K34" s="15">
        <f>J34-I34</f>
        <v>1098</v>
      </c>
      <c r="L34" s="15">
        <v>80</v>
      </c>
      <c r="M34" s="15">
        <f>L34*K34</f>
        <v>87840</v>
      </c>
      <c r="N34" s="15">
        <v>1.03</v>
      </c>
      <c r="O34" s="40">
        <f>N34*M34</f>
        <v>90475.199999999997</v>
      </c>
      <c r="P34" s="15"/>
      <c r="Q34" s="40">
        <f>H34+O34+P34</f>
        <v>90475.199999999997</v>
      </c>
      <c r="R34" s="15">
        <v>1</v>
      </c>
      <c r="S34" s="35">
        <f>Q34*R34</f>
        <v>90475.199999999997</v>
      </c>
    </row>
    <row r="35" spans="1:36" s="1" customFormat="1" ht="24" customHeight="1">
      <c r="A35" s="15" t="s">
        <v>66</v>
      </c>
      <c r="B35" s="15"/>
      <c r="C35" s="15" t="s">
        <v>251</v>
      </c>
      <c r="D35" s="15"/>
      <c r="E35" s="15"/>
      <c r="F35" s="15"/>
      <c r="G35" s="35"/>
      <c r="H35" s="15"/>
      <c r="I35" s="15"/>
      <c r="J35" s="15"/>
      <c r="K35" s="15"/>
      <c r="L35" s="15"/>
      <c r="M35" s="15"/>
      <c r="N35" s="15"/>
      <c r="O35" s="40"/>
      <c r="P35" s="15"/>
      <c r="Q35" s="40">
        <f>公寓等!M48</f>
        <v>31724</v>
      </c>
      <c r="R35" s="15">
        <v>5.7278999999999997E-2</v>
      </c>
      <c r="S35" s="35">
        <f>Q35*R35</f>
        <v>1817.1189959999999</v>
      </c>
    </row>
    <row r="36" spans="1:36" s="1" customFormat="1" ht="24.75" customHeight="1">
      <c r="A36" s="15" t="s">
        <v>23</v>
      </c>
      <c r="B36" s="15"/>
      <c r="C36" s="15" t="s">
        <v>251</v>
      </c>
      <c r="D36" s="15"/>
      <c r="E36" s="15"/>
      <c r="F36" s="15"/>
      <c r="G36" s="35"/>
      <c r="H36" s="15"/>
      <c r="I36" s="15"/>
      <c r="J36" s="15"/>
      <c r="K36" s="15"/>
      <c r="L36" s="15"/>
      <c r="M36" s="15"/>
      <c r="N36" s="15"/>
      <c r="O36" s="40"/>
      <c r="P36" s="15"/>
      <c r="Q36" s="40"/>
      <c r="R36" s="15"/>
      <c r="S36" s="35">
        <f>SUM(S17:S35)</f>
        <v>263506.75960641302</v>
      </c>
    </row>
    <row r="37" spans="1:36" s="1" customFormat="1">
      <c r="A37" s="15" t="s">
        <v>329</v>
      </c>
      <c r="B37" s="15"/>
      <c r="C37" s="15" t="s">
        <v>330</v>
      </c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35">
        <v>1032038.39</v>
      </c>
    </row>
    <row r="38" spans="1:36" s="1" customFormat="1">
      <c r="A38" s="15" t="s">
        <v>331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35"/>
      <c r="P38" s="15"/>
      <c r="Q38" s="15"/>
      <c r="R38" s="15"/>
      <c r="S38" s="35">
        <f>S37-S36</f>
        <v>768531.63039358705</v>
      </c>
    </row>
    <row r="39" spans="1:36" s="1" customFormat="1">
      <c r="A39" s="107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14"/>
      <c r="P39" s="107"/>
      <c r="Q39" s="107"/>
      <c r="R39" s="107"/>
      <c r="S39" s="114"/>
    </row>
    <row r="40" spans="1:36" s="1" customFormat="1">
      <c r="A40" s="108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14"/>
      <c r="P40" s="107"/>
      <c r="Q40" s="107"/>
      <c r="R40" s="107"/>
      <c r="S40" s="114"/>
    </row>
    <row r="41" spans="1:36" s="1" customFormat="1">
      <c r="A41" s="107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14"/>
      <c r="P41" s="107"/>
      <c r="Q41" s="107"/>
      <c r="R41" s="107"/>
      <c r="S41" s="114"/>
    </row>
    <row r="42" spans="1:36" s="1" customFormat="1">
      <c r="A42" s="109"/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120"/>
      <c r="P42" s="110"/>
      <c r="Q42" s="110"/>
      <c r="R42" s="110"/>
      <c r="S42" s="125"/>
    </row>
    <row r="43" spans="1:36" s="105" customFormat="1" ht="28.5">
      <c r="A43" s="111" t="s">
        <v>1</v>
      </c>
      <c r="B43" s="14" t="s">
        <v>27</v>
      </c>
      <c r="C43" s="112" t="s">
        <v>782</v>
      </c>
      <c r="D43" s="111" t="s">
        <v>30</v>
      </c>
      <c r="E43" s="111" t="s">
        <v>31</v>
      </c>
      <c r="F43" s="111" t="s">
        <v>6</v>
      </c>
      <c r="G43" s="57" t="s">
        <v>32</v>
      </c>
      <c r="H43" s="111" t="s">
        <v>33</v>
      </c>
      <c r="I43" s="111" t="s">
        <v>2</v>
      </c>
      <c r="J43" s="111" t="s">
        <v>3</v>
      </c>
      <c r="K43" s="111" t="s">
        <v>4</v>
      </c>
      <c r="L43" s="111" t="s">
        <v>5</v>
      </c>
      <c r="M43" s="111" t="s">
        <v>6</v>
      </c>
      <c r="N43" s="111"/>
      <c r="O43" s="121" t="s">
        <v>8</v>
      </c>
      <c r="P43" s="111" t="s">
        <v>38</v>
      </c>
      <c r="Q43" s="121" t="s">
        <v>23</v>
      </c>
      <c r="R43" s="111" t="s">
        <v>39</v>
      </c>
      <c r="S43" s="57" t="s">
        <v>40</v>
      </c>
    </row>
    <row r="44" spans="1:36" s="105" customFormat="1">
      <c r="A44" s="113"/>
      <c r="B44" s="113"/>
      <c r="C44" s="113" t="s">
        <v>783</v>
      </c>
      <c r="D44" s="113"/>
      <c r="E44" s="113">
        <v>4228</v>
      </c>
      <c r="F44" s="113" t="s">
        <v>784</v>
      </c>
      <c r="G44" s="114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</row>
    <row r="45" spans="1:36" s="4" customFormat="1">
      <c r="A45" s="15" t="s">
        <v>785</v>
      </c>
      <c r="B45" s="36">
        <v>80</v>
      </c>
      <c r="C45" s="36" t="s">
        <v>786</v>
      </c>
      <c r="D45" s="15"/>
      <c r="E45" s="15"/>
      <c r="F45" s="15"/>
      <c r="G45" s="85"/>
      <c r="H45" s="15"/>
      <c r="I45" s="15">
        <v>49891</v>
      </c>
      <c r="J45" s="15">
        <v>53105</v>
      </c>
      <c r="K45" s="15">
        <f>J45-I45</f>
        <v>3214</v>
      </c>
      <c r="L45" s="15">
        <v>1</v>
      </c>
      <c r="M45" s="15">
        <f>L45*K45</f>
        <v>3214</v>
      </c>
      <c r="N45" s="15">
        <v>1.03</v>
      </c>
      <c r="O45" s="40">
        <f>N45*M45</f>
        <v>3310.42</v>
      </c>
      <c r="P45" s="15"/>
      <c r="Q45" s="40">
        <f>H45+O45+P45</f>
        <v>3310.42</v>
      </c>
      <c r="R45" s="15">
        <v>1</v>
      </c>
      <c r="S45" s="35">
        <f>Q45*R45</f>
        <v>3310.42</v>
      </c>
      <c r="T45" s="1"/>
      <c r="U45" s="1"/>
      <c r="V45" s="108"/>
      <c r="W45" s="108"/>
      <c r="X45" s="108"/>
      <c r="Y45" s="108"/>
      <c r="Z45" s="108"/>
      <c r="AA45" s="108"/>
      <c r="AB45" s="108"/>
      <c r="AC45" s="1"/>
      <c r="AD45" s="1"/>
      <c r="AE45" s="1"/>
      <c r="AF45" s="1"/>
      <c r="AG45" s="1"/>
      <c r="AH45" s="1"/>
      <c r="AI45" s="1"/>
      <c r="AJ45" s="1"/>
    </row>
    <row r="46" spans="1:36" s="4" customFormat="1">
      <c r="A46" s="15" t="s">
        <v>787</v>
      </c>
      <c r="B46" s="36">
        <v>25</v>
      </c>
      <c r="C46" s="36" t="s">
        <v>786</v>
      </c>
      <c r="D46" s="15"/>
      <c r="E46" s="15"/>
      <c r="F46" s="15"/>
      <c r="G46" s="85"/>
      <c r="H46" s="15"/>
      <c r="I46" s="15">
        <v>9094</v>
      </c>
      <c r="J46" s="15"/>
      <c r="K46" s="15"/>
      <c r="L46" s="15"/>
      <c r="M46" s="15"/>
      <c r="N46" s="15"/>
      <c r="O46" s="40"/>
      <c r="P46" s="15"/>
      <c r="Q46" s="40"/>
      <c r="R46" s="15"/>
      <c r="S46" s="35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s="4" customFormat="1">
      <c r="A47" s="15" t="s">
        <v>788</v>
      </c>
      <c r="B47" s="36">
        <v>587</v>
      </c>
      <c r="C47" s="36" t="s">
        <v>786</v>
      </c>
      <c r="D47" s="15"/>
      <c r="E47" s="15"/>
      <c r="F47" s="15"/>
      <c r="G47" s="85"/>
      <c r="H47" s="15"/>
      <c r="I47" s="15">
        <v>1231</v>
      </c>
      <c r="J47" s="15">
        <v>7708</v>
      </c>
      <c r="K47" s="15">
        <f>J47-I47</f>
        <v>6477</v>
      </c>
      <c r="L47" s="15">
        <v>1</v>
      </c>
      <c r="M47" s="15">
        <f>L47*K47</f>
        <v>6477</v>
      </c>
      <c r="N47" s="15">
        <v>1.03</v>
      </c>
      <c r="O47" s="40">
        <f>N47*M47</f>
        <v>6671.31</v>
      </c>
      <c r="P47" s="15"/>
      <c r="Q47" s="40">
        <f>H47+O47+P47</f>
        <v>6671.31</v>
      </c>
      <c r="R47" s="15">
        <v>1</v>
      </c>
      <c r="S47" s="35">
        <f>Q47*R47</f>
        <v>6671.31</v>
      </c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s="4" customFormat="1">
      <c r="A48" s="15" t="s">
        <v>23</v>
      </c>
      <c r="B48" s="36"/>
      <c r="C48" s="36"/>
      <c r="D48" s="15"/>
      <c r="E48" s="15"/>
      <c r="F48" s="15"/>
      <c r="G48" s="85"/>
      <c r="H48" s="15"/>
      <c r="I48" s="15"/>
      <c r="J48" s="15"/>
      <c r="K48" s="15"/>
      <c r="L48" s="15"/>
      <c r="M48" s="15"/>
      <c r="N48" s="15"/>
      <c r="O48" s="40"/>
      <c r="P48" s="15"/>
      <c r="Q48" s="40"/>
      <c r="R48" s="15"/>
      <c r="S48" s="35">
        <f>SUM(S45:S47)</f>
        <v>9981.73</v>
      </c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19" s="1" customFormat="1">
      <c r="A49" s="115"/>
      <c r="B49" s="36"/>
      <c r="C49" s="36"/>
      <c r="D49" s="36"/>
      <c r="E49" s="36"/>
      <c r="F49" s="36"/>
      <c r="G49" s="35"/>
      <c r="H49" s="36"/>
      <c r="I49" s="36"/>
      <c r="J49" s="36"/>
      <c r="K49" s="36"/>
      <c r="L49" s="36"/>
      <c r="M49" s="36"/>
      <c r="N49" s="36"/>
      <c r="O49" s="31"/>
      <c r="P49" s="36"/>
      <c r="Q49" s="31"/>
      <c r="R49" s="36"/>
      <c r="S49" s="35"/>
    </row>
    <row r="50" spans="1:19" s="1" customFormat="1">
      <c r="A50" s="116"/>
      <c r="B50" s="117"/>
      <c r="C50" s="36"/>
      <c r="D50" s="36"/>
      <c r="E50" s="36"/>
      <c r="F50" s="36"/>
      <c r="G50" s="35"/>
      <c r="H50" s="36"/>
      <c r="I50" s="36"/>
      <c r="J50" s="36"/>
      <c r="K50" s="36"/>
      <c r="L50" s="36"/>
      <c r="M50" s="36"/>
      <c r="N50" s="36"/>
      <c r="O50" s="31"/>
      <c r="P50" s="36"/>
      <c r="Q50" s="31"/>
      <c r="R50" s="36"/>
      <c r="S50" s="35"/>
    </row>
    <row r="51" spans="1:19" s="1" customFormat="1">
      <c r="A51" s="36"/>
      <c r="B51" s="36"/>
      <c r="C51" s="36"/>
      <c r="D51" s="36"/>
      <c r="E51" s="36"/>
      <c r="F51" s="36"/>
      <c r="G51" s="35"/>
      <c r="H51" s="36"/>
      <c r="I51" s="36"/>
      <c r="J51" s="36"/>
      <c r="K51" s="36"/>
      <c r="L51" s="36"/>
      <c r="M51" s="36"/>
      <c r="N51" s="36"/>
      <c r="O51" s="31"/>
      <c r="P51" s="36"/>
      <c r="Q51" s="31"/>
      <c r="R51" s="36"/>
      <c r="S51" s="35"/>
    </row>
    <row r="52" spans="1:19" s="1" customFormat="1" ht="28.5">
      <c r="A52" s="111" t="s">
        <v>1</v>
      </c>
      <c r="B52" s="14" t="s">
        <v>27</v>
      </c>
      <c r="C52" s="112" t="s">
        <v>782</v>
      </c>
      <c r="D52" s="111" t="s">
        <v>30</v>
      </c>
      <c r="E52" s="111" t="s">
        <v>31</v>
      </c>
      <c r="F52" s="111" t="s">
        <v>6</v>
      </c>
      <c r="G52" s="57" t="s">
        <v>32</v>
      </c>
      <c r="H52" s="111" t="s">
        <v>33</v>
      </c>
      <c r="I52" s="111" t="s">
        <v>2</v>
      </c>
      <c r="J52" s="111" t="s">
        <v>3</v>
      </c>
      <c r="K52" s="111" t="s">
        <v>4</v>
      </c>
      <c r="L52" s="111" t="s">
        <v>5</v>
      </c>
      <c r="M52" s="111" t="s">
        <v>6</v>
      </c>
      <c r="N52" s="111"/>
      <c r="O52" s="121" t="s">
        <v>8</v>
      </c>
      <c r="P52" s="111" t="s">
        <v>38</v>
      </c>
      <c r="Q52" s="121" t="s">
        <v>23</v>
      </c>
      <c r="R52" s="111" t="s">
        <v>39</v>
      </c>
      <c r="S52" s="57" t="s">
        <v>40</v>
      </c>
    </row>
    <row r="53" spans="1:19" s="1" customFormat="1">
      <c r="A53" s="36" t="s">
        <v>789</v>
      </c>
      <c r="B53" s="36">
        <v>177</v>
      </c>
      <c r="C53" s="36" t="s">
        <v>118</v>
      </c>
      <c r="D53" s="36"/>
      <c r="E53" s="36"/>
      <c r="F53" s="36"/>
      <c r="G53" s="35"/>
      <c r="H53" s="36"/>
      <c r="I53" s="36">
        <v>20088</v>
      </c>
      <c r="J53" s="36">
        <v>22084</v>
      </c>
      <c r="K53" s="36">
        <f t="shared" ref="K53:K62" si="17">J53-I53</f>
        <v>1996</v>
      </c>
      <c r="L53" s="36">
        <v>1</v>
      </c>
      <c r="M53" s="36">
        <f t="shared" ref="M53:M62" si="18">L53*K53</f>
        <v>1996</v>
      </c>
      <c r="N53" s="36">
        <v>1.03</v>
      </c>
      <c r="O53" s="31">
        <f t="shared" ref="O53:O63" si="19">N53*M53</f>
        <v>2055.88</v>
      </c>
      <c r="P53" s="36"/>
      <c r="Q53" s="31">
        <f t="shared" ref="Q53:Q63" si="20">H53+O53+P53</f>
        <v>2055.88</v>
      </c>
      <c r="R53" s="36">
        <v>1</v>
      </c>
      <c r="S53" s="35">
        <f t="shared" ref="S53:S62" si="21">Q53*R53</f>
        <v>2055.88</v>
      </c>
    </row>
    <row r="54" spans="1:19" s="1" customFormat="1">
      <c r="A54" s="36" t="s">
        <v>790</v>
      </c>
      <c r="B54" s="36">
        <v>181</v>
      </c>
      <c r="C54" s="36" t="s">
        <v>118</v>
      </c>
      <c r="D54" s="36"/>
      <c r="E54" s="36"/>
      <c r="F54" s="36"/>
      <c r="G54" s="35"/>
      <c r="H54" s="36"/>
      <c r="I54" s="36">
        <v>70513</v>
      </c>
      <c r="J54" s="36">
        <v>71323</v>
      </c>
      <c r="K54" s="36">
        <f t="shared" si="17"/>
        <v>810</v>
      </c>
      <c r="L54" s="36">
        <v>1</v>
      </c>
      <c r="M54" s="36">
        <f t="shared" si="18"/>
        <v>810</v>
      </c>
      <c r="N54" s="36">
        <v>1.03</v>
      </c>
      <c r="O54" s="31">
        <f t="shared" si="19"/>
        <v>834.3</v>
      </c>
      <c r="P54" s="36"/>
      <c r="Q54" s="31">
        <f t="shared" si="20"/>
        <v>834.3</v>
      </c>
      <c r="R54" s="36">
        <v>1</v>
      </c>
      <c r="S54" s="35">
        <f t="shared" si="21"/>
        <v>834.3</v>
      </c>
    </row>
    <row r="55" spans="1:19" s="1" customFormat="1">
      <c r="A55" s="36" t="s">
        <v>791</v>
      </c>
      <c r="B55" s="36">
        <v>540</v>
      </c>
      <c r="C55" s="36" t="s">
        <v>118</v>
      </c>
      <c r="D55" s="36"/>
      <c r="E55" s="36"/>
      <c r="F55" s="36"/>
      <c r="G55" s="35"/>
      <c r="H55" s="36"/>
      <c r="I55" s="36">
        <v>7399</v>
      </c>
      <c r="J55" s="36">
        <v>7991</v>
      </c>
      <c r="K55" s="36">
        <f t="shared" si="17"/>
        <v>592</v>
      </c>
      <c r="L55" s="36">
        <v>30</v>
      </c>
      <c r="M55" s="36">
        <f t="shared" si="18"/>
        <v>17760</v>
      </c>
      <c r="N55" s="36">
        <v>1.03</v>
      </c>
      <c r="O55" s="31">
        <f t="shared" si="19"/>
        <v>18292.8</v>
      </c>
      <c r="P55" s="36">
        <v>80</v>
      </c>
      <c r="Q55" s="31">
        <f t="shared" si="20"/>
        <v>18372.8</v>
      </c>
      <c r="R55" s="36">
        <v>1</v>
      </c>
      <c r="S55" s="35">
        <f t="shared" si="21"/>
        <v>18372.8</v>
      </c>
    </row>
    <row r="56" spans="1:19" s="1" customFormat="1">
      <c r="A56" s="13" t="s">
        <v>792</v>
      </c>
      <c r="B56" s="36">
        <v>717</v>
      </c>
      <c r="C56" s="36" t="s">
        <v>118</v>
      </c>
      <c r="D56" s="13"/>
      <c r="E56" s="13"/>
      <c r="F56" s="13"/>
      <c r="G56" s="9"/>
      <c r="H56" s="13"/>
      <c r="I56" s="13">
        <v>115187</v>
      </c>
      <c r="J56" s="13">
        <v>128608</v>
      </c>
      <c r="K56" s="13">
        <f t="shared" si="17"/>
        <v>13421</v>
      </c>
      <c r="L56" s="13">
        <v>1</v>
      </c>
      <c r="M56" s="13">
        <f t="shared" si="18"/>
        <v>13421</v>
      </c>
      <c r="N56" s="122">
        <v>1.03</v>
      </c>
      <c r="O56" s="25">
        <f t="shared" si="19"/>
        <v>13823.63</v>
      </c>
      <c r="P56" s="13">
        <v>80</v>
      </c>
      <c r="Q56" s="25">
        <f t="shared" si="20"/>
        <v>13903.63</v>
      </c>
      <c r="R56" s="13">
        <v>1</v>
      </c>
      <c r="S56" s="9">
        <f t="shared" si="21"/>
        <v>13903.63</v>
      </c>
    </row>
    <row r="57" spans="1:19" s="1" customFormat="1">
      <c r="A57" s="13" t="s">
        <v>793</v>
      </c>
      <c r="B57" s="36">
        <v>182</v>
      </c>
      <c r="C57" s="36" t="s">
        <v>118</v>
      </c>
      <c r="D57" s="13"/>
      <c r="E57" s="13"/>
      <c r="F57" s="13"/>
      <c r="G57" s="9"/>
      <c r="H57" s="13"/>
      <c r="I57" s="13">
        <v>14769</v>
      </c>
      <c r="J57" s="13">
        <v>14953</v>
      </c>
      <c r="K57" s="13">
        <f t="shared" si="17"/>
        <v>184</v>
      </c>
      <c r="L57" s="13">
        <v>1</v>
      </c>
      <c r="M57" s="13">
        <f t="shared" si="18"/>
        <v>184</v>
      </c>
      <c r="N57" s="122">
        <v>1.03</v>
      </c>
      <c r="O57" s="25">
        <f t="shared" si="19"/>
        <v>189.52</v>
      </c>
      <c r="P57" s="13"/>
      <c r="Q57" s="25">
        <f t="shared" si="20"/>
        <v>189.52</v>
      </c>
      <c r="R57" s="13">
        <v>1</v>
      </c>
      <c r="S57" s="9">
        <f t="shared" si="21"/>
        <v>189.52</v>
      </c>
    </row>
    <row r="58" spans="1:19" s="1" customFormat="1">
      <c r="A58" s="13" t="s">
        <v>794</v>
      </c>
      <c r="B58" s="36">
        <v>77</v>
      </c>
      <c r="C58" s="36" t="s">
        <v>118</v>
      </c>
      <c r="D58" s="13"/>
      <c r="E58" s="13"/>
      <c r="F58" s="13"/>
      <c r="G58" s="9"/>
      <c r="H58" s="13"/>
      <c r="I58" s="13">
        <v>24908</v>
      </c>
      <c r="J58" s="13">
        <v>25900</v>
      </c>
      <c r="K58" s="13">
        <f t="shared" si="17"/>
        <v>992</v>
      </c>
      <c r="L58" s="13">
        <v>1</v>
      </c>
      <c r="M58" s="13">
        <f t="shared" si="18"/>
        <v>992</v>
      </c>
      <c r="N58" s="122">
        <v>1.03</v>
      </c>
      <c r="O58" s="25">
        <f t="shared" si="19"/>
        <v>1021.76</v>
      </c>
      <c r="P58" s="13"/>
      <c r="Q58" s="25">
        <f t="shared" si="20"/>
        <v>1021.76</v>
      </c>
      <c r="R58" s="13">
        <v>1</v>
      </c>
      <c r="S58" s="9">
        <f t="shared" si="21"/>
        <v>1021.76</v>
      </c>
    </row>
    <row r="59" spans="1:19" s="1" customFormat="1">
      <c r="A59" s="13" t="s">
        <v>795</v>
      </c>
      <c r="B59" s="36">
        <v>380</v>
      </c>
      <c r="C59" s="36" t="s">
        <v>118</v>
      </c>
      <c r="D59" s="13"/>
      <c r="E59" s="13"/>
      <c r="F59" s="13"/>
      <c r="G59" s="9"/>
      <c r="H59" s="13"/>
      <c r="I59" s="13">
        <v>417</v>
      </c>
      <c r="J59" s="13">
        <v>417</v>
      </c>
      <c r="K59" s="13">
        <f t="shared" si="17"/>
        <v>0</v>
      </c>
      <c r="L59" s="13">
        <v>40</v>
      </c>
      <c r="M59" s="13">
        <f t="shared" si="18"/>
        <v>0</v>
      </c>
      <c r="N59" s="122">
        <v>1.03</v>
      </c>
      <c r="O59" s="25">
        <f t="shared" si="19"/>
        <v>0</v>
      </c>
      <c r="P59" s="13"/>
      <c r="Q59" s="25">
        <f t="shared" si="20"/>
        <v>0</v>
      </c>
      <c r="R59" s="13">
        <v>1</v>
      </c>
      <c r="S59" s="9">
        <f t="shared" si="21"/>
        <v>0</v>
      </c>
    </row>
    <row r="60" spans="1:19" s="1" customFormat="1">
      <c r="A60" s="6" t="s">
        <v>796</v>
      </c>
      <c r="B60" s="15"/>
      <c r="C60" s="36" t="s">
        <v>118</v>
      </c>
      <c r="D60" s="15" t="s">
        <v>196</v>
      </c>
      <c r="E60" s="6"/>
      <c r="F60" s="6"/>
      <c r="G60" s="9"/>
      <c r="H60" s="6"/>
      <c r="I60" s="15">
        <v>0</v>
      </c>
      <c r="J60" s="15">
        <v>0</v>
      </c>
      <c r="K60" s="15">
        <f t="shared" si="17"/>
        <v>0</v>
      </c>
      <c r="L60" s="15">
        <v>1</v>
      </c>
      <c r="M60" s="15">
        <f t="shared" si="18"/>
        <v>0</v>
      </c>
      <c r="N60" s="15">
        <v>1.03</v>
      </c>
      <c r="O60" s="40">
        <f t="shared" si="19"/>
        <v>0</v>
      </c>
      <c r="P60" s="15"/>
      <c r="Q60" s="40">
        <f t="shared" si="20"/>
        <v>0</v>
      </c>
      <c r="R60" s="15">
        <v>1</v>
      </c>
      <c r="S60" s="35">
        <f t="shared" si="21"/>
        <v>0</v>
      </c>
    </row>
    <row r="61" spans="1:19" s="1" customFormat="1">
      <c r="A61" s="13" t="s">
        <v>797</v>
      </c>
      <c r="B61" s="36"/>
      <c r="C61" s="36" t="s">
        <v>118</v>
      </c>
      <c r="D61" s="13" t="s">
        <v>798</v>
      </c>
      <c r="E61" s="13"/>
      <c r="F61" s="13"/>
      <c r="G61" s="9"/>
      <c r="H61" s="13"/>
      <c r="I61" s="13">
        <v>0</v>
      </c>
      <c r="J61" s="13">
        <v>0</v>
      </c>
      <c r="K61" s="13">
        <f t="shared" si="17"/>
        <v>0</v>
      </c>
      <c r="L61" s="13">
        <v>1</v>
      </c>
      <c r="M61" s="13">
        <f t="shared" si="18"/>
        <v>0</v>
      </c>
      <c r="N61" s="122">
        <v>1.03</v>
      </c>
      <c r="O61" s="25">
        <f t="shared" si="19"/>
        <v>0</v>
      </c>
      <c r="P61" s="13"/>
      <c r="Q61" s="25">
        <f t="shared" si="20"/>
        <v>0</v>
      </c>
      <c r="R61" s="13">
        <v>1</v>
      </c>
      <c r="S61" s="9">
        <f t="shared" si="21"/>
        <v>0</v>
      </c>
    </row>
    <row r="62" spans="1:19" s="1" customFormat="1">
      <c r="A62" s="13" t="s">
        <v>799</v>
      </c>
      <c r="B62" s="36">
        <v>509</v>
      </c>
      <c r="C62" s="36" t="s">
        <v>118</v>
      </c>
      <c r="D62" s="13"/>
      <c r="E62" s="13"/>
      <c r="F62" s="13"/>
      <c r="G62" s="9"/>
      <c r="H62" s="13"/>
      <c r="I62" s="13">
        <v>351519</v>
      </c>
      <c r="J62" s="13">
        <v>351975</v>
      </c>
      <c r="K62" s="13">
        <f t="shared" si="17"/>
        <v>456</v>
      </c>
      <c r="L62" s="13">
        <v>1</v>
      </c>
      <c r="M62" s="13">
        <f t="shared" si="18"/>
        <v>456</v>
      </c>
      <c r="N62" s="122">
        <v>1.03</v>
      </c>
      <c r="O62" s="25">
        <f t="shared" si="19"/>
        <v>469.68</v>
      </c>
      <c r="P62" s="13">
        <v>0</v>
      </c>
      <c r="Q62" s="25">
        <f t="shared" si="20"/>
        <v>469.68</v>
      </c>
      <c r="R62" s="13">
        <v>1</v>
      </c>
      <c r="S62" s="9">
        <f t="shared" si="21"/>
        <v>469.68</v>
      </c>
    </row>
    <row r="63" spans="1:19" s="4" customFormat="1">
      <c r="A63" s="118" t="s">
        <v>23</v>
      </c>
      <c r="B63" s="119"/>
      <c r="C63" s="119" t="s">
        <v>118</v>
      </c>
      <c r="D63" s="118"/>
      <c r="E63" s="118"/>
      <c r="F63" s="118"/>
      <c r="G63" s="94"/>
      <c r="H63" s="118"/>
      <c r="I63" s="118"/>
      <c r="J63" s="118"/>
      <c r="K63" s="118"/>
      <c r="L63" s="118"/>
      <c r="M63" s="118">
        <f>SUM(M45:M62)</f>
        <v>45310</v>
      </c>
      <c r="N63" s="123">
        <v>1.03</v>
      </c>
      <c r="O63" s="124">
        <f t="shared" si="19"/>
        <v>46669.3</v>
      </c>
      <c r="P63" s="118">
        <f>SUM(P54:P57)</f>
        <v>160</v>
      </c>
      <c r="Q63" s="124">
        <f t="shared" si="20"/>
        <v>46829.3</v>
      </c>
      <c r="R63" s="118">
        <v>1</v>
      </c>
      <c r="S63" s="94">
        <f>SUM(S53:S62)</f>
        <v>36847.57</v>
      </c>
    </row>
    <row r="64" spans="1:19" s="1" customFormat="1" ht="15.95" customHeight="1">
      <c r="A64" s="15"/>
      <c r="B64" s="119"/>
      <c r="C64" s="119"/>
      <c r="D64" s="36"/>
      <c r="E64" s="36"/>
      <c r="F64" s="36"/>
      <c r="G64" s="36"/>
      <c r="H64" s="36"/>
      <c r="I64" s="36"/>
      <c r="J64" s="36"/>
      <c r="K64" s="36"/>
      <c r="L64" s="36"/>
      <c r="M64" s="31"/>
      <c r="N64" s="36"/>
      <c r="O64" s="31"/>
      <c r="P64" s="36"/>
      <c r="Q64" s="36"/>
      <c r="R64" s="36"/>
      <c r="S64" s="36"/>
    </row>
    <row r="65" spans="1:40" s="1" customFormat="1" ht="15.95" customHeight="1">
      <c r="A65" s="15"/>
      <c r="B65" s="119"/>
      <c r="C65" s="119"/>
      <c r="D65" s="36"/>
      <c r="E65" s="36"/>
      <c r="F65" s="36"/>
      <c r="G65" s="36"/>
      <c r="H65" s="36"/>
      <c r="I65" s="36"/>
      <c r="J65" s="36"/>
      <c r="K65" s="36"/>
      <c r="L65" s="36"/>
      <c r="M65" s="31"/>
      <c r="N65" s="36"/>
      <c r="O65" s="31"/>
      <c r="P65" s="36"/>
      <c r="Q65" s="36"/>
      <c r="R65" s="36"/>
      <c r="S65" s="36"/>
    </row>
    <row r="66" spans="1:40" s="1" customFormat="1" ht="15.95" customHeight="1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1"/>
      <c r="N66" s="36"/>
      <c r="O66" s="31"/>
      <c r="P66" s="36"/>
      <c r="Q66" s="36"/>
      <c r="R66" s="36"/>
      <c r="S66" s="36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/>
      <c r="AL66" s="108"/>
      <c r="AM66" s="108"/>
    </row>
    <row r="67" spans="1:40" s="22" customFormat="1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  <c r="AK67" s="108"/>
      <c r="AL67" s="108"/>
      <c r="AM67" s="108"/>
      <c r="AN67" s="141"/>
    </row>
    <row r="68" spans="1:40" s="21" customFormat="1" ht="28.5">
      <c r="A68" s="36" t="s">
        <v>1</v>
      </c>
      <c r="B68" s="14" t="s">
        <v>27</v>
      </c>
      <c r="C68" s="84" t="s">
        <v>800</v>
      </c>
      <c r="D68" s="36" t="s">
        <v>30</v>
      </c>
      <c r="E68" s="36" t="s">
        <v>31</v>
      </c>
      <c r="F68" s="36" t="s">
        <v>6</v>
      </c>
      <c r="G68" s="35" t="s">
        <v>32</v>
      </c>
      <c r="H68" s="36" t="s">
        <v>33</v>
      </c>
      <c r="I68" s="36" t="s">
        <v>2</v>
      </c>
      <c r="J68" s="36" t="s">
        <v>3</v>
      </c>
      <c r="K68" s="36" t="s">
        <v>4</v>
      </c>
      <c r="L68" s="36" t="s">
        <v>5</v>
      </c>
      <c r="M68" s="36" t="s">
        <v>6</v>
      </c>
      <c r="N68" s="36"/>
      <c r="O68" s="31" t="s">
        <v>8</v>
      </c>
      <c r="P68" s="36" t="s">
        <v>38</v>
      </c>
      <c r="Q68" s="31" t="s">
        <v>23</v>
      </c>
      <c r="R68" s="36" t="s">
        <v>39</v>
      </c>
      <c r="S68" s="35" t="s">
        <v>40</v>
      </c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42"/>
    </row>
    <row r="69" spans="1:40" s="30" customFormat="1">
      <c r="A69" s="36"/>
      <c r="B69" s="36"/>
      <c r="C69" s="36" t="s">
        <v>286</v>
      </c>
      <c r="D69" s="36"/>
      <c r="E69" s="36"/>
      <c r="F69" s="36"/>
      <c r="G69" s="35"/>
      <c r="H69" s="36"/>
      <c r="I69" s="36"/>
      <c r="J69" s="36"/>
      <c r="K69" s="36"/>
      <c r="L69" s="36"/>
      <c r="M69" s="36"/>
      <c r="N69" s="36"/>
      <c r="O69" s="31"/>
      <c r="P69" s="36"/>
      <c r="Q69" s="31"/>
      <c r="R69" s="36"/>
      <c r="S69" s="35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</row>
    <row r="70" spans="1:40" s="30" customFormat="1">
      <c r="A70" s="36" t="s">
        <v>801</v>
      </c>
      <c r="B70" s="36">
        <v>336</v>
      </c>
      <c r="C70" s="15" t="s">
        <v>245</v>
      </c>
      <c r="D70" s="36"/>
      <c r="E70" s="36"/>
      <c r="F70" s="36"/>
      <c r="G70" s="35"/>
      <c r="H70" s="36"/>
      <c r="I70" s="36">
        <v>1085</v>
      </c>
      <c r="J70" s="36">
        <v>1206</v>
      </c>
      <c r="K70" s="36">
        <f>J70-I70</f>
        <v>121</v>
      </c>
      <c r="L70" s="36">
        <v>60</v>
      </c>
      <c r="M70" s="36">
        <f>L70*K70</f>
        <v>7260</v>
      </c>
      <c r="N70" s="36">
        <v>1.03</v>
      </c>
      <c r="O70" s="31">
        <f>N70*M70</f>
        <v>7477.8</v>
      </c>
      <c r="P70" s="36"/>
      <c r="Q70" s="31">
        <f>H70+O70+P70</f>
        <v>7477.8</v>
      </c>
      <c r="R70" s="36">
        <v>1</v>
      </c>
      <c r="S70" s="35">
        <f>Q70*R70</f>
        <v>7477.8</v>
      </c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</row>
    <row r="71" spans="1:40" s="1" customFormat="1">
      <c r="A71" s="6" t="s">
        <v>278</v>
      </c>
      <c r="B71" s="15"/>
      <c r="C71" s="15" t="s">
        <v>245</v>
      </c>
      <c r="D71" s="6" t="s">
        <v>279</v>
      </c>
      <c r="E71" s="6"/>
      <c r="F71" s="15" t="s">
        <v>196</v>
      </c>
      <c r="G71" s="15"/>
      <c r="H71" s="6"/>
      <c r="I71" s="6"/>
      <c r="J71" s="6"/>
      <c r="K71" s="6"/>
      <c r="L71" s="6"/>
      <c r="M71" s="6"/>
      <c r="N71" s="23"/>
      <c r="O71" s="24"/>
      <c r="P71" s="6"/>
      <c r="Q71" s="24"/>
      <c r="R71" s="6"/>
      <c r="S71" s="9">
        <f t="shared" ref="S71:S74" si="22">Q71*R71</f>
        <v>0</v>
      </c>
      <c r="T71" s="134"/>
      <c r="U71" s="134"/>
      <c r="V71" s="134"/>
      <c r="W71" s="134"/>
      <c r="X71" s="134"/>
      <c r="Y71" s="134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</row>
    <row r="72" spans="1:40" s="1" customFormat="1">
      <c r="A72" s="6" t="s">
        <v>280</v>
      </c>
      <c r="B72" s="15"/>
      <c r="C72" s="15" t="s">
        <v>245</v>
      </c>
      <c r="D72" s="6" t="s">
        <v>279</v>
      </c>
      <c r="E72" s="6"/>
      <c r="F72" s="15" t="s">
        <v>196</v>
      </c>
      <c r="G72" s="15"/>
      <c r="H72" s="6"/>
      <c r="I72" s="6"/>
      <c r="J72" s="6"/>
      <c r="K72" s="6"/>
      <c r="L72" s="6"/>
      <c r="M72" s="6"/>
      <c r="N72" s="23"/>
      <c r="O72" s="24"/>
      <c r="P72" s="6"/>
      <c r="Q72" s="24"/>
      <c r="R72" s="6"/>
      <c r="S72" s="9">
        <f t="shared" si="22"/>
        <v>0</v>
      </c>
      <c r="T72" s="134"/>
      <c r="U72" s="134"/>
      <c r="V72" s="134"/>
      <c r="W72" s="134"/>
      <c r="X72" s="134"/>
      <c r="Y72" s="134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</row>
    <row r="73" spans="1:40" s="1" customFormat="1">
      <c r="A73" s="6" t="s">
        <v>282</v>
      </c>
      <c r="B73" s="15"/>
      <c r="C73" s="15" t="s">
        <v>245</v>
      </c>
      <c r="D73" s="6" t="s">
        <v>279</v>
      </c>
      <c r="E73" s="6"/>
      <c r="F73" s="15" t="s">
        <v>196</v>
      </c>
      <c r="G73" s="15"/>
      <c r="H73" s="6"/>
      <c r="I73" s="6"/>
      <c r="J73" s="6"/>
      <c r="K73" s="6"/>
      <c r="L73" s="6"/>
      <c r="M73" s="6"/>
      <c r="N73" s="23"/>
      <c r="O73" s="24"/>
      <c r="P73" s="6"/>
      <c r="Q73" s="24"/>
      <c r="R73" s="6"/>
      <c r="S73" s="9">
        <f t="shared" si="22"/>
        <v>0</v>
      </c>
      <c r="T73" s="134"/>
      <c r="U73" s="134"/>
      <c r="V73" s="134"/>
      <c r="W73" s="134"/>
      <c r="X73" s="134"/>
      <c r="Y73" s="134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  <c r="AK73" s="108"/>
      <c r="AL73" s="108"/>
      <c r="AM73" s="108"/>
    </row>
    <row r="74" spans="1:40" s="1" customFormat="1">
      <c r="A74" s="6" t="s">
        <v>284</v>
      </c>
      <c r="B74" s="15"/>
      <c r="C74" s="15" t="s">
        <v>245</v>
      </c>
      <c r="D74" s="6" t="s">
        <v>279</v>
      </c>
      <c r="E74" s="6"/>
      <c r="F74" s="15" t="s">
        <v>196</v>
      </c>
      <c r="G74" s="15"/>
      <c r="H74" s="6"/>
      <c r="I74" s="6"/>
      <c r="J74" s="6"/>
      <c r="K74" s="6"/>
      <c r="L74" s="6"/>
      <c r="M74" s="6"/>
      <c r="N74" s="23"/>
      <c r="O74" s="24"/>
      <c r="P74" s="6"/>
      <c r="Q74" s="24"/>
      <c r="R74" s="6"/>
      <c r="S74" s="9">
        <f t="shared" si="22"/>
        <v>0</v>
      </c>
      <c r="T74" s="134"/>
      <c r="U74" s="134"/>
      <c r="V74" s="134"/>
      <c r="W74" s="134"/>
      <c r="X74" s="134"/>
      <c r="Y74" s="134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</row>
    <row r="75" spans="1:40" s="1" customFormat="1">
      <c r="A75" s="15" t="s">
        <v>195</v>
      </c>
      <c r="B75" s="15"/>
      <c r="C75" s="15" t="s">
        <v>245</v>
      </c>
      <c r="D75" s="6" t="s">
        <v>279</v>
      </c>
      <c r="E75" s="15"/>
      <c r="F75" s="15" t="s">
        <v>196</v>
      </c>
      <c r="G75" s="15"/>
      <c r="H75" s="15"/>
      <c r="I75" s="15"/>
      <c r="J75" s="15"/>
      <c r="K75" s="15"/>
      <c r="L75" s="15"/>
      <c r="M75" s="31"/>
      <c r="N75" s="23"/>
      <c r="O75" s="31"/>
      <c r="P75" s="15"/>
      <c r="Q75" s="15"/>
      <c r="R75" s="15"/>
      <c r="S75" s="135">
        <f>'5#楼'!S58</f>
        <v>3476.3240526138902</v>
      </c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  <c r="AK75" s="108"/>
      <c r="AL75" s="108"/>
      <c r="AM75" s="108"/>
    </row>
    <row r="76" spans="1:40" s="1" customFormat="1">
      <c r="A76" s="126" t="s">
        <v>802</v>
      </c>
      <c r="B76" s="75">
        <v>612</v>
      </c>
      <c r="C76" s="15" t="s">
        <v>245</v>
      </c>
      <c r="D76" s="74"/>
      <c r="E76" s="75"/>
      <c r="F76" s="75"/>
      <c r="G76" s="75"/>
      <c r="H76" s="75"/>
      <c r="I76" s="75">
        <v>0</v>
      </c>
      <c r="J76" s="75">
        <v>0</v>
      </c>
      <c r="K76" s="75">
        <f>J76-I76</f>
        <v>0</v>
      </c>
      <c r="L76" s="75">
        <v>70</v>
      </c>
      <c r="M76" s="75">
        <f>L76*K76</f>
        <v>0</v>
      </c>
      <c r="N76" s="75">
        <v>1.03</v>
      </c>
      <c r="O76" s="98">
        <f>N76*M76</f>
        <v>0</v>
      </c>
      <c r="P76" s="75"/>
      <c r="Q76" s="98">
        <f>H76+O76+P76</f>
        <v>0</v>
      </c>
      <c r="R76" s="75">
        <v>1</v>
      </c>
      <c r="S76" s="76">
        <f>Q76*R76</f>
        <v>0</v>
      </c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  <c r="AK76" s="108"/>
      <c r="AL76" s="108"/>
      <c r="AM76" s="108"/>
    </row>
    <row r="77" spans="1:40" s="1" customFormat="1">
      <c r="A77" s="126" t="s">
        <v>803</v>
      </c>
      <c r="B77" s="75"/>
      <c r="C77" s="15" t="s">
        <v>245</v>
      </c>
      <c r="D77" s="74"/>
      <c r="E77" s="75"/>
      <c r="F77" s="75"/>
      <c r="G77" s="75"/>
      <c r="H77" s="75"/>
      <c r="I77" s="75">
        <v>0</v>
      </c>
      <c r="J77" s="75">
        <v>0</v>
      </c>
      <c r="K77" s="75">
        <f>J77-I77</f>
        <v>0</v>
      </c>
      <c r="L77" s="75">
        <v>1</v>
      </c>
      <c r="M77" s="75">
        <f>L77*K77</f>
        <v>0</v>
      </c>
      <c r="N77" s="75">
        <v>1.03</v>
      </c>
      <c r="O77" s="98">
        <f>N77*M77</f>
        <v>0</v>
      </c>
      <c r="P77" s="75"/>
      <c r="Q77" s="98">
        <f>H77+O77+P77</f>
        <v>0</v>
      </c>
      <c r="R77" s="75">
        <v>1</v>
      </c>
      <c r="S77" s="76">
        <f>Q77*R77</f>
        <v>0</v>
      </c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  <c r="AK77" s="108"/>
      <c r="AL77" s="108"/>
      <c r="AM77" s="108"/>
    </row>
    <row r="78" spans="1:40" s="1" customFormat="1">
      <c r="A78" s="6" t="s">
        <v>363</v>
      </c>
      <c r="B78" s="74">
        <v>139</v>
      </c>
      <c r="C78" s="6"/>
      <c r="D78" s="6"/>
      <c r="E78" s="6"/>
      <c r="F78" s="6"/>
      <c r="G78" s="9"/>
      <c r="H78" s="6"/>
      <c r="I78" s="75">
        <v>2398</v>
      </c>
      <c r="J78" s="75">
        <v>2398</v>
      </c>
      <c r="K78" s="75">
        <f>J78-I78</f>
        <v>0</v>
      </c>
      <c r="L78" s="75">
        <v>1</v>
      </c>
      <c r="M78" s="75">
        <f>L78*K78</f>
        <v>0</v>
      </c>
      <c r="N78" s="75">
        <v>1.03</v>
      </c>
      <c r="O78" s="98">
        <f>N78*M78</f>
        <v>0</v>
      </c>
      <c r="P78" s="75"/>
      <c r="Q78" s="98">
        <f>H78+O78+P78</f>
        <v>0</v>
      </c>
      <c r="R78" s="75">
        <v>0.25</v>
      </c>
      <c r="S78" s="76">
        <f>Q78*R78</f>
        <v>0</v>
      </c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  <c r="AK78" s="108"/>
      <c r="AL78" s="108"/>
      <c r="AM78" s="108"/>
    </row>
    <row r="79" spans="1:40" s="1" customFormat="1">
      <c r="A79" s="6" t="s">
        <v>364</v>
      </c>
      <c r="B79" s="74">
        <v>354</v>
      </c>
      <c r="C79" s="6"/>
      <c r="D79" s="6"/>
      <c r="E79" s="6"/>
      <c r="F79" s="6"/>
      <c r="G79" s="9"/>
      <c r="H79" s="6"/>
      <c r="I79" s="75">
        <v>379658</v>
      </c>
      <c r="J79" s="75">
        <v>379658</v>
      </c>
      <c r="K79" s="75">
        <f>J79-I79</f>
        <v>0</v>
      </c>
      <c r="L79" s="75">
        <v>1</v>
      </c>
      <c r="M79" s="75">
        <f>L79*K79</f>
        <v>0</v>
      </c>
      <c r="N79" s="75">
        <v>1.03</v>
      </c>
      <c r="O79" s="98">
        <f>N79*M79</f>
        <v>0</v>
      </c>
      <c r="P79" s="75"/>
      <c r="Q79" s="98">
        <f>H79+O79+P79</f>
        <v>0</v>
      </c>
      <c r="R79" s="75">
        <v>0.25</v>
      </c>
      <c r="S79" s="76">
        <f>Q79*R79</f>
        <v>0</v>
      </c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</row>
    <row r="80" spans="1:40" s="1" customFormat="1" ht="18.95" customHeight="1">
      <c r="A80" s="127" t="s">
        <v>23</v>
      </c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31"/>
      <c r="P80" s="127"/>
      <c r="Q80" s="131"/>
      <c r="R80" s="127"/>
      <c r="S80" s="136">
        <f>S75+S70+S76+S77+S79+S78</f>
        <v>10954.124052613901</v>
      </c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</row>
    <row r="81" spans="1:40" s="22" customFormat="1">
      <c r="A81" s="77"/>
      <c r="B81" s="77"/>
      <c r="C81" s="77"/>
      <c r="D81" s="36"/>
      <c r="E81" s="77"/>
      <c r="F81" s="77"/>
      <c r="G81" s="36"/>
      <c r="H81" s="36"/>
      <c r="I81" s="36"/>
      <c r="J81" s="36"/>
      <c r="K81" s="36"/>
      <c r="L81" s="36"/>
      <c r="M81" s="31"/>
      <c r="N81" s="36"/>
      <c r="O81" s="31"/>
      <c r="P81" s="36"/>
      <c r="Q81" s="36"/>
      <c r="R81" s="36"/>
      <c r="S81" s="37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41"/>
    </row>
    <row r="82" spans="1:40" s="22" customForma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41"/>
    </row>
    <row r="83" spans="1:40" s="1" customFormat="1"/>
    <row r="84" spans="1:40" s="105" customForma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40" s="1" customFormat="1" ht="28.5">
      <c r="A85" s="6"/>
      <c r="B85" s="14" t="s">
        <v>27</v>
      </c>
      <c r="C85" s="84" t="s">
        <v>804</v>
      </c>
      <c r="D85" s="128" t="s">
        <v>805</v>
      </c>
      <c r="E85" s="6"/>
      <c r="F85" s="6">
        <v>4420</v>
      </c>
      <c r="G85" s="8"/>
      <c r="H85" s="6"/>
      <c r="I85" s="6"/>
      <c r="J85" s="6"/>
      <c r="K85" s="6"/>
      <c r="L85" s="6"/>
      <c r="M85" s="6"/>
      <c r="N85" s="23"/>
      <c r="O85" s="24"/>
      <c r="P85" s="6"/>
      <c r="Q85" s="24"/>
      <c r="R85" s="6"/>
      <c r="S85" s="9"/>
    </row>
    <row r="86" spans="1:40" s="105" customFormat="1">
      <c r="A86" s="6" t="s">
        <v>1</v>
      </c>
      <c r="B86" s="6"/>
      <c r="C86" s="6" t="s">
        <v>68</v>
      </c>
      <c r="D86" s="6" t="s">
        <v>30</v>
      </c>
      <c r="E86" s="6" t="s">
        <v>31</v>
      </c>
      <c r="F86" s="6" t="s">
        <v>6</v>
      </c>
      <c r="G86" s="9" t="s">
        <v>32</v>
      </c>
      <c r="H86" s="6" t="s">
        <v>33</v>
      </c>
      <c r="I86" s="6" t="s">
        <v>2</v>
      </c>
      <c r="J86" s="6" t="s">
        <v>3</v>
      </c>
      <c r="K86" s="6" t="s">
        <v>4</v>
      </c>
      <c r="L86" s="6" t="s">
        <v>5</v>
      </c>
      <c r="M86" s="6" t="s">
        <v>6</v>
      </c>
      <c r="N86" s="23"/>
      <c r="O86" s="24" t="s">
        <v>8</v>
      </c>
      <c r="P86" s="6" t="s">
        <v>38</v>
      </c>
      <c r="Q86" s="24" t="s">
        <v>23</v>
      </c>
      <c r="R86" s="6" t="s">
        <v>39</v>
      </c>
      <c r="S86" s="9" t="s">
        <v>40</v>
      </c>
    </row>
    <row r="87" spans="1:40" s="105" customFormat="1">
      <c r="A87" s="6" t="s">
        <v>806</v>
      </c>
      <c r="B87" s="6">
        <v>821</v>
      </c>
      <c r="C87" s="6" t="s">
        <v>304</v>
      </c>
      <c r="D87" s="6"/>
      <c r="E87" s="6"/>
      <c r="F87" s="6"/>
      <c r="G87" s="9"/>
      <c r="H87" s="6"/>
      <c r="I87" s="6">
        <v>1528654</v>
      </c>
      <c r="J87" s="6">
        <v>1592555</v>
      </c>
      <c r="K87" s="6">
        <f t="shared" ref="K87:K97" si="23">J87-I87</f>
        <v>63901</v>
      </c>
      <c r="L87" s="6">
        <v>1</v>
      </c>
      <c r="M87" s="6">
        <f t="shared" ref="M87:M97" si="24">L87*K87</f>
        <v>63901</v>
      </c>
      <c r="N87" s="23">
        <v>1.03</v>
      </c>
      <c r="O87" s="24">
        <f t="shared" ref="O87:O97" si="25">N87*M87</f>
        <v>65818.03</v>
      </c>
      <c r="P87" s="6"/>
      <c r="Q87" s="24">
        <f t="shared" ref="Q87:Q97" si="26">H87+O87+P87</f>
        <v>65818.03</v>
      </c>
      <c r="R87" s="6">
        <v>1</v>
      </c>
      <c r="S87" s="9">
        <f t="shared" ref="S87:S97" si="27">Q87*R87</f>
        <v>65818.03</v>
      </c>
    </row>
    <row r="88" spans="1:40" s="1" customFormat="1">
      <c r="A88" s="6" t="s">
        <v>807</v>
      </c>
      <c r="B88" s="6">
        <v>722</v>
      </c>
      <c r="C88" s="6" t="s">
        <v>304</v>
      </c>
      <c r="D88" s="6"/>
      <c r="E88" s="6"/>
      <c r="F88" s="6"/>
      <c r="G88" s="9"/>
      <c r="H88" s="6"/>
      <c r="I88" s="6">
        <v>6693</v>
      </c>
      <c r="J88" s="6">
        <v>7770</v>
      </c>
      <c r="K88" s="6">
        <f t="shared" si="23"/>
        <v>1077</v>
      </c>
      <c r="L88" s="6">
        <v>40</v>
      </c>
      <c r="M88" s="6">
        <f t="shared" si="24"/>
        <v>43080</v>
      </c>
      <c r="N88" s="23">
        <v>1.03</v>
      </c>
      <c r="O88" s="24">
        <f t="shared" si="25"/>
        <v>44372.4</v>
      </c>
      <c r="P88" s="6"/>
      <c r="Q88" s="24">
        <f t="shared" si="26"/>
        <v>44372.4</v>
      </c>
      <c r="R88" s="6">
        <v>1</v>
      </c>
      <c r="S88" s="9">
        <f t="shared" si="27"/>
        <v>44372.4</v>
      </c>
    </row>
    <row r="89" spans="1:40" s="105" customFormat="1">
      <c r="A89" s="6" t="s">
        <v>808</v>
      </c>
      <c r="B89" s="6">
        <v>723</v>
      </c>
      <c r="C89" s="6" t="s">
        <v>304</v>
      </c>
      <c r="D89" s="6"/>
      <c r="E89" s="6"/>
      <c r="F89" s="6"/>
      <c r="G89" s="9"/>
      <c r="H89" s="6"/>
      <c r="I89" s="6">
        <v>15752</v>
      </c>
      <c r="J89" s="6">
        <v>18817</v>
      </c>
      <c r="K89" s="6">
        <f t="shared" si="23"/>
        <v>3065</v>
      </c>
      <c r="L89" s="6">
        <v>40</v>
      </c>
      <c r="M89" s="6">
        <f t="shared" si="24"/>
        <v>122600</v>
      </c>
      <c r="N89" s="23">
        <v>1.03</v>
      </c>
      <c r="O89" s="24">
        <f t="shared" si="25"/>
        <v>126278</v>
      </c>
      <c r="P89" s="6"/>
      <c r="Q89" s="24">
        <f t="shared" si="26"/>
        <v>126278</v>
      </c>
      <c r="R89" s="6">
        <v>1</v>
      </c>
      <c r="S89" s="9">
        <f t="shared" si="27"/>
        <v>126278</v>
      </c>
    </row>
    <row r="90" spans="1:40" s="105" customFormat="1">
      <c r="A90" s="6" t="s">
        <v>809</v>
      </c>
      <c r="B90" s="6">
        <v>718</v>
      </c>
      <c r="C90" s="6" t="s">
        <v>304</v>
      </c>
      <c r="D90" s="6"/>
      <c r="E90" s="6"/>
      <c r="F90" s="6"/>
      <c r="G90" s="9"/>
      <c r="H90" s="6"/>
      <c r="I90" s="6">
        <v>87052</v>
      </c>
      <c r="J90" s="6">
        <v>105594</v>
      </c>
      <c r="K90" s="6">
        <f t="shared" si="23"/>
        <v>18542</v>
      </c>
      <c r="L90" s="6">
        <v>1</v>
      </c>
      <c r="M90" s="6">
        <f t="shared" si="24"/>
        <v>18542</v>
      </c>
      <c r="N90" s="23">
        <v>1.03</v>
      </c>
      <c r="O90" s="24">
        <f t="shared" si="25"/>
        <v>19098.259999999998</v>
      </c>
      <c r="P90" s="6"/>
      <c r="Q90" s="24">
        <f t="shared" si="26"/>
        <v>19098.259999999998</v>
      </c>
      <c r="R90" s="6">
        <v>1</v>
      </c>
      <c r="S90" s="9">
        <f t="shared" si="27"/>
        <v>19098.259999999998</v>
      </c>
    </row>
    <row r="91" spans="1:40" s="105" customFormat="1">
      <c r="A91" s="6" t="s">
        <v>810</v>
      </c>
      <c r="B91" s="6">
        <v>534</v>
      </c>
      <c r="C91" s="6" t="s">
        <v>304</v>
      </c>
      <c r="D91" s="6">
        <v>273</v>
      </c>
      <c r="E91" s="6">
        <v>273</v>
      </c>
      <c r="F91" s="6">
        <f>SUM(E91-D91)</f>
        <v>0</v>
      </c>
      <c r="G91" s="9">
        <v>9.5</v>
      </c>
      <c r="H91" s="6">
        <f>F91*G91</f>
        <v>0</v>
      </c>
      <c r="I91" s="6">
        <v>655</v>
      </c>
      <c r="J91" s="6">
        <v>2270</v>
      </c>
      <c r="K91" s="6">
        <f t="shared" si="23"/>
        <v>1615</v>
      </c>
      <c r="L91" s="6">
        <v>20</v>
      </c>
      <c r="M91" s="6">
        <f t="shared" si="24"/>
        <v>32300</v>
      </c>
      <c r="N91" s="23">
        <v>1.03</v>
      </c>
      <c r="O91" s="24">
        <f t="shared" si="25"/>
        <v>33269</v>
      </c>
      <c r="P91" s="6">
        <v>0</v>
      </c>
      <c r="Q91" s="24">
        <f t="shared" si="26"/>
        <v>33269</v>
      </c>
      <c r="R91" s="6">
        <v>1</v>
      </c>
      <c r="S91" s="9">
        <f t="shared" si="27"/>
        <v>33269</v>
      </c>
    </row>
    <row r="92" spans="1:40" s="105" customFormat="1">
      <c r="A92" s="6" t="s">
        <v>811</v>
      </c>
      <c r="B92" s="6">
        <v>822</v>
      </c>
      <c r="C92" s="6" t="s">
        <v>304</v>
      </c>
      <c r="D92" s="6"/>
      <c r="E92" s="6"/>
      <c r="F92" s="6"/>
      <c r="G92" s="9">
        <v>9.5</v>
      </c>
      <c r="H92" s="6"/>
      <c r="I92" s="15">
        <v>514144</v>
      </c>
      <c r="J92" s="15">
        <v>546599</v>
      </c>
      <c r="K92" s="6">
        <f t="shared" si="23"/>
        <v>32455</v>
      </c>
      <c r="L92" s="6">
        <v>1</v>
      </c>
      <c r="M92" s="6">
        <f t="shared" si="24"/>
        <v>32455</v>
      </c>
      <c r="N92" s="23">
        <v>1.03</v>
      </c>
      <c r="O92" s="24">
        <f t="shared" si="25"/>
        <v>33428.65</v>
      </c>
      <c r="P92" s="6"/>
      <c r="Q92" s="24">
        <f t="shared" si="26"/>
        <v>33428.65</v>
      </c>
      <c r="R92" s="137">
        <v>0.28599999999999998</v>
      </c>
      <c r="S92" s="9">
        <f t="shared" si="27"/>
        <v>9560.5938999999998</v>
      </c>
      <c r="T92" s="138"/>
      <c r="U92" s="139"/>
    </row>
    <row r="93" spans="1:40" s="105" customFormat="1">
      <c r="A93" s="6" t="s">
        <v>812</v>
      </c>
      <c r="B93" s="6">
        <v>827</v>
      </c>
      <c r="C93" s="6" t="s">
        <v>304</v>
      </c>
      <c r="D93" s="6">
        <v>75</v>
      </c>
      <c r="E93" s="6">
        <v>75</v>
      </c>
      <c r="F93" s="6">
        <f>SUM(E93-D93)</f>
        <v>0</v>
      </c>
      <c r="G93" s="9">
        <v>9.5</v>
      </c>
      <c r="H93" s="6">
        <f>F93*G93</f>
        <v>0</v>
      </c>
      <c r="I93" s="15">
        <v>423418</v>
      </c>
      <c r="J93" s="15">
        <v>460698</v>
      </c>
      <c r="K93" s="6">
        <f t="shared" si="23"/>
        <v>37280</v>
      </c>
      <c r="L93" s="6">
        <v>1</v>
      </c>
      <c r="M93" s="6">
        <f t="shared" si="24"/>
        <v>37280</v>
      </c>
      <c r="N93" s="23">
        <v>1.03</v>
      </c>
      <c r="O93" s="24">
        <f t="shared" si="25"/>
        <v>38398.400000000001</v>
      </c>
      <c r="P93" s="6"/>
      <c r="Q93" s="24">
        <f t="shared" si="26"/>
        <v>38398.400000000001</v>
      </c>
      <c r="R93" s="137">
        <v>0.438</v>
      </c>
      <c r="S93" s="9">
        <f t="shared" si="27"/>
        <v>16818.499199999998</v>
      </c>
      <c r="T93" s="138"/>
      <c r="U93" s="139"/>
    </row>
    <row r="94" spans="1:40" s="105" customFormat="1">
      <c r="A94" s="6" t="s">
        <v>813</v>
      </c>
      <c r="B94" s="6">
        <v>301</v>
      </c>
      <c r="C94" s="6" t="s">
        <v>304</v>
      </c>
      <c r="D94" s="6" t="s">
        <v>814</v>
      </c>
      <c r="E94" s="6"/>
      <c r="F94" s="6"/>
      <c r="G94" s="9"/>
      <c r="H94" s="6"/>
      <c r="I94" s="15">
        <v>17352</v>
      </c>
      <c r="J94" s="15">
        <v>17515</v>
      </c>
      <c r="K94" s="6">
        <f t="shared" si="23"/>
        <v>163</v>
      </c>
      <c r="L94" s="6">
        <v>1</v>
      </c>
      <c r="M94" s="6">
        <f t="shared" si="24"/>
        <v>163</v>
      </c>
      <c r="N94" s="23">
        <v>1.03</v>
      </c>
      <c r="O94" s="24">
        <f t="shared" si="25"/>
        <v>167.89</v>
      </c>
      <c r="P94" s="6"/>
      <c r="Q94" s="24">
        <f t="shared" si="26"/>
        <v>167.89</v>
      </c>
      <c r="R94" s="137">
        <v>0.38500000000000001</v>
      </c>
      <c r="S94" s="9">
        <f t="shared" si="27"/>
        <v>64.637649999999994</v>
      </c>
      <c r="T94" s="138"/>
      <c r="U94" s="139"/>
    </row>
    <row r="95" spans="1:40" s="1" customFormat="1">
      <c r="A95" s="6" t="s">
        <v>815</v>
      </c>
      <c r="B95" s="6">
        <v>545</v>
      </c>
      <c r="C95" s="6" t="s">
        <v>304</v>
      </c>
      <c r="D95" s="6"/>
      <c r="E95" s="6"/>
      <c r="F95" s="6">
        <f>SUM(E95-D95)</f>
        <v>0</v>
      </c>
      <c r="G95" s="9">
        <v>9.5</v>
      </c>
      <c r="H95" s="6">
        <f>F95*G95</f>
        <v>0</v>
      </c>
      <c r="I95" s="15">
        <v>18303</v>
      </c>
      <c r="J95" s="15">
        <v>18651</v>
      </c>
      <c r="K95" s="6">
        <f t="shared" si="23"/>
        <v>348</v>
      </c>
      <c r="L95" s="6">
        <v>1</v>
      </c>
      <c r="M95" s="6">
        <f t="shared" si="24"/>
        <v>348</v>
      </c>
      <c r="N95" s="23">
        <v>1.03</v>
      </c>
      <c r="O95" s="24">
        <f t="shared" si="25"/>
        <v>358.44</v>
      </c>
      <c r="P95" s="6"/>
      <c r="Q95" s="24">
        <f t="shared" si="26"/>
        <v>358.44</v>
      </c>
      <c r="R95" s="137">
        <v>0.5</v>
      </c>
      <c r="S95" s="9">
        <f t="shared" si="27"/>
        <v>179.22</v>
      </c>
      <c r="T95" s="138"/>
      <c r="U95" s="108"/>
    </row>
    <row r="96" spans="1:40" s="106" customFormat="1">
      <c r="A96" s="6" t="s">
        <v>816</v>
      </c>
      <c r="B96" s="6">
        <v>284</v>
      </c>
      <c r="C96" s="6" t="s">
        <v>304</v>
      </c>
      <c r="D96" s="6">
        <v>133</v>
      </c>
      <c r="E96" s="6">
        <v>136</v>
      </c>
      <c r="F96" s="6">
        <f>SUM(E96-D96)</f>
        <v>3</v>
      </c>
      <c r="G96" s="9">
        <v>9.5</v>
      </c>
      <c r="H96" s="6">
        <f>F96*G96</f>
        <v>28.5</v>
      </c>
      <c r="I96" s="6">
        <v>41138</v>
      </c>
      <c r="J96" s="6">
        <v>42394</v>
      </c>
      <c r="K96" s="6">
        <f t="shared" si="23"/>
        <v>1256</v>
      </c>
      <c r="L96" s="6">
        <v>1</v>
      </c>
      <c r="M96" s="6">
        <f t="shared" si="24"/>
        <v>1256</v>
      </c>
      <c r="N96" s="23">
        <v>1.03</v>
      </c>
      <c r="O96" s="24">
        <f t="shared" si="25"/>
        <v>1293.68</v>
      </c>
      <c r="P96" s="6">
        <v>40</v>
      </c>
      <c r="Q96" s="24">
        <f t="shared" si="26"/>
        <v>1362.18</v>
      </c>
      <c r="R96" s="6">
        <v>1</v>
      </c>
      <c r="S96" s="9">
        <f t="shared" si="27"/>
        <v>1362.18</v>
      </c>
    </row>
    <row r="97" spans="1:19" s="105" customFormat="1">
      <c r="A97" s="128" t="s">
        <v>303</v>
      </c>
      <c r="B97" s="128">
        <v>332</v>
      </c>
      <c r="C97" s="128" t="s">
        <v>304</v>
      </c>
      <c r="D97" s="128"/>
      <c r="E97" s="128"/>
      <c r="F97" s="128"/>
      <c r="G97" s="129"/>
      <c r="H97" s="128"/>
      <c r="I97" s="74">
        <v>5763</v>
      </c>
      <c r="J97" s="74">
        <v>6104</v>
      </c>
      <c r="K97" s="128">
        <f t="shared" si="23"/>
        <v>341</v>
      </c>
      <c r="L97" s="128">
        <v>80</v>
      </c>
      <c r="M97" s="128">
        <f t="shared" si="24"/>
        <v>27280</v>
      </c>
      <c r="N97" s="128">
        <v>1.03</v>
      </c>
      <c r="O97" s="132">
        <f t="shared" si="25"/>
        <v>28098.400000000001</v>
      </c>
      <c r="P97" s="128">
        <v>40</v>
      </c>
      <c r="Q97" s="128">
        <f t="shared" si="26"/>
        <v>28138.400000000001</v>
      </c>
      <c r="R97" s="128">
        <v>1</v>
      </c>
      <c r="S97" s="128">
        <f t="shared" si="27"/>
        <v>28138.400000000001</v>
      </c>
    </row>
    <row r="98" spans="1:19" s="1" customFormat="1">
      <c r="A98" s="128" t="s">
        <v>23</v>
      </c>
      <c r="B98" s="128"/>
      <c r="C98" s="128" t="s">
        <v>304</v>
      </c>
      <c r="D98" s="128"/>
      <c r="E98" s="128"/>
      <c r="F98" s="128"/>
      <c r="G98" s="129"/>
      <c r="H98" s="128"/>
      <c r="I98" s="128"/>
      <c r="J98" s="128"/>
      <c r="K98" s="128"/>
      <c r="L98" s="128"/>
      <c r="M98" s="128"/>
      <c r="N98" s="128"/>
      <c r="O98" s="132"/>
      <c r="P98" s="128"/>
      <c r="Q98" s="128"/>
      <c r="R98" s="128"/>
      <c r="S98" s="140">
        <f>SUM(S87:S97)</f>
        <v>344959.22074999998</v>
      </c>
    </row>
    <row r="99" spans="1:19" s="105" customFormat="1">
      <c r="A99" s="128" t="s">
        <v>383</v>
      </c>
      <c r="B99" s="128"/>
      <c r="C99" s="128" t="s">
        <v>304</v>
      </c>
      <c r="D99" s="128" t="s">
        <v>384</v>
      </c>
      <c r="E99" s="128"/>
      <c r="F99" s="130"/>
      <c r="G99" s="129"/>
      <c r="H99" s="128"/>
      <c r="I99" s="128"/>
      <c r="J99" s="128"/>
      <c r="K99" s="128"/>
      <c r="L99" s="128"/>
      <c r="M99" s="128"/>
      <c r="N99" s="128"/>
      <c r="O99" s="132"/>
      <c r="P99" s="128"/>
      <c r="Q99" s="128">
        <f>S8</f>
        <v>77507.5</v>
      </c>
      <c r="R99" s="128">
        <v>0.46610000000000001</v>
      </c>
      <c r="S99" s="130">
        <f t="shared" ref="S99:S101" si="28">Q99*R99</f>
        <v>36126.245750000002</v>
      </c>
    </row>
    <row r="100" spans="1:19" s="1" customFormat="1">
      <c r="A100" s="128" t="s">
        <v>383</v>
      </c>
      <c r="B100" s="128"/>
      <c r="C100" s="128" t="s">
        <v>304</v>
      </c>
      <c r="D100" s="128" t="s">
        <v>385</v>
      </c>
      <c r="E100" s="128"/>
      <c r="F100" s="130"/>
      <c r="G100" s="128"/>
      <c r="H100" s="129"/>
      <c r="I100" s="128"/>
      <c r="J100" s="128"/>
      <c r="K100" s="128"/>
      <c r="L100" s="128"/>
      <c r="M100" s="128"/>
      <c r="N100" s="128"/>
      <c r="O100" s="132"/>
      <c r="P100" s="128"/>
      <c r="Q100" s="128">
        <f>S10</f>
        <v>0</v>
      </c>
      <c r="R100" s="128">
        <v>0.58830000000000005</v>
      </c>
      <c r="S100" s="130">
        <f t="shared" si="28"/>
        <v>0</v>
      </c>
    </row>
    <row r="101" spans="1:19" s="1" customFormat="1">
      <c r="A101" s="128" t="s">
        <v>383</v>
      </c>
      <c r="B101" s="128"/>
      <c r="C101" s="128" t="s">
        <v>304</v>
      </c>
      <c r="D101" s="128" t="s">
        <v>38</v>
      </c>
      <c r="E101" s="128"/>
      <c r="F101" s="128"/>
      <c r="G101" s="129"/>
      <c r="H101" s="128"/>
      <c r="I101" s="128"/>
      <c r="J101" s="128"/>
      <c r="K101" s="128"/>
      <c r="L101" s="128"/>
      <c r="M101" s="128"/>
      <c r="N101" s="128"/>
      <c r="O101" s="132"/>
      <c r="P101" s="128"/>
      <c r="Q101" s="128">
        <f>S9</f>
        <v>4804.95</v>
      </c>
      <c r="R101" s="128">
        <v>0.47276000000000001</v>
      </c>
      <c r="S101" s="130">
        <f t="shared" si="28"/>
        <v>2271.588162</v>
      </c>
    </row>
    <row r="102" spans="1:19" s="1" customFormat="1">
      <c r="A102" s="128" t="s">
        <v>383</v>
      </c>
      <c r="B102" s="128"/>
      <c r="C102" s="128" t="s">
        <v>304</v>
      </c>
      <c r="D102" s="128" t="s">
        <v>23</v>
      </c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32"/>
      <c r="P102" s="128"/>
      <c r="Q102" s="128"/>
      <c r="R102" s="128"/>
      <c r="S102" s="130">
        <f>SUM(S99:S101)</f>
        <v>38397.833912000002</v>
      </c>
    </row>
    <row r="103" spans="1:19" s="1" customFormat="1">
      <c r="A103" s="15" t="s">
        <v>817</v>
      </c>
      <c r="B103" s="15"/>
      <c r="C103" s="15"/>
      <c r="D103" s="15"/>
      <c r="E103" s="15"/>
      <c r="F103" s="15"/>
      <c r="G103" s="35"/>
      <c r="H103" s="35"/>
      <c r="I103" s="15"/>
      <c r="J103" s="15"/>
      <c r="K103" s="15"/>
      <c r="L103" s="15"/>
      <c r="M103" s="37"/>
      <c r="N103" s="15"/>
      <c r="O103" s="85"/>
      <c r="P103" s="15"/>
      <c r="Q103" s="15"/>
      <c r="R103" s="15"/>
      <c r="S103" s="37">
        <f>S98+S102</f>
        <v>383357.05466199998</v>
      </c>
    </row>
    <row r="104" spans="1:19" s="1" customFormat="1">
      <c r="A104" s="6" t="s">
        <v>818</v>
      </c>
      <c r="B104" s="15">
        <v>526</v>
      </c>
      <c r="C104" s="15" t="s">
        <v>256</v>
      </c>
      <c r="D104" s="6">
        <v>0</v>
      </c>
      <c r="E104" s="6">
        <v>0</v>
      </c>
      <c r="F104" s="6">
        <f>SUM(E104-D104)</f>
        <v>0</v>
      </c>
      <c r="G104" s="9">
        <v>9.5</v>
      </c>
      <c r="H104" s="6">
        <f>F104*G104</f>
        <v>0</v>
      </c>
      <c r="I104" s="6">
        <v>381</v>
      </c>
      <c r="J104" s="6">
        <v>635</v>
      </c>
      <c r="K104" s="6">
        <f>J104-I104</f>
        <v>254</v>
      </c>
      <c r="L104" s="6">
        <v>15</v>
      </c>
      <c r="M104" s="6">
        <f>L104*K104</f>
        <v>3810</v>
      </c>
      <c r="N104" s="23">
        <v>1.03</v>
      </c>
      <c r="O104" s="24">
        <f>N104*M104</f>
        <v>3924.3</v>
      </c>
      <c r="P104" s="6">
        <v>0</v>
      </c>
      <c r="Q104" s="24">
        <f>H104+O104+P104</f>
        <v>3924.3</v>
      </c>
      <c r="R104" s="6">
        <v>1</v>
      </c>
      <c r="S104" s="9">
        <f t="shared" ref="S104:S106" si="29">Q104*R104</f>
        <v>3924.3</v>
      </c>
    </row>
    <row r="105" spans="1:19" s="1" customFormat="1">
      <c r="A105" s="6" t="s">
        <v>819</v>
      </c>
      <c r="B105" s="15">
        <v>529</v>
      </c>
      <c r="C105" s="15" t="s">
        <v>820</v>
      </c>
      <c r="D105" s="6"/>
      <c r="E105" s="6"/>
      <c r="F105" s="6"/>
      <c r="G105" s="9"/>
      <c r="H105" s="6"/>
      <c r="I105" s="6">
        <v>186</v>
      </c>
      <c r="J105" s="6">
        <v>512</v>
      </c>
      <c r="K105" s="6">
        <f>J105-I105</f>
        <v>326</v>
      </c>
      <c r="L105" s="6">
        <v>15</v>
      </c>
      <c r="M105" s="6">
        <f>L105*K105</f>
        <v>4890</v>
      </c>
      <c r="N105" s="23">
        <v>1.03</v>
      </c>
      <c r="O105" s="24">
        <f>N105*M105</f>
        <v>5036.7</v>
      </c>
      <c r="P105" s="6">
        <v>0</v>
      </c>
      <c r="Q105" s="24">
        <f>H105+O105+P105</f>
        <v>5036.7</v>
      </c>
      <c r="R105" s="6">
        <v>1</v>
      </c>
      <c r="S105" s="9">
        <f t="shared" si="29"/>
        <v>5036.7</v>
      </c>
    </row>
    <row r="106" spans="1:19" s="1" customFormat="1">
      <c r="A106" s="6" t="s">
        <v>295</v>
      </c>
      <c r="B106" s="15"/>
      <c r="C106" s="15" t="s">
        <v>256</v>
      </c>
      <c r="D106" s="6"/>
      <c r="E106" s="15" t="s">
        <v>196</v>
      </c>
      <c r="F106" s="6"/>
      <c r="G106" s="9"/>
      <c r="H106" s="6"/>
      <c r="I106" s="6"/>
      <c r="J106" s="6"/>
      <c r="K106" s="6"/>
      <c r="L106" s="6"/>
      <c r="M106" s="6"/>
      <c r="N106" s="23"/>
      <c r="O106" s="24"/>
      <c r="P106" s="6"/>
      <c r="Q106" s="24">
        <f>'5#楼'!Q70</f>
        <v>14484.67</v>
      </c>
      <c r="R106" s="6">
        <v>0.06</v>
      </c>
      <c r="S106" s="9">
        <f t="shared" si="29"/>
        <v>869.08019999999999</v>
      </c>
    </row>
    <row r="107" spans="1:19" s="1" customFormat="1">
      <c r="A107" s="15"/>
      <c r="B107" s="15"/>
      <c r="C107" s="15"/>
      <c r="D107" s="15"/>
      <c r="E107" s="15"/>
      <c r="F107" s="15"/>
      <c r="G107" s="35"/>
      <c r="H107" s="35"/>
      <c r="I107" s="15"/>
      <c r="J107" s="15"/>
      <c r="K107" s="15"/>
      <c r="L107" s="15"/>
      <c r="M107" s="15"/>
      <c r="N107" s="15"/>
      <c r="O107" s="85"/>
      <c r="P107" s="15"/>
      <c r="Q107" s="15"/>
      <c r="R107" s="15"/>
      <c r="S107" s="37">
        <f>S103+S104+S105+S106</f>
        <v>393187.13486200001</v>
      </c>
    </row>
    <row r="108" spans="1:19" s="1" customFormat="1">
      <c r="A108" s="60"/>
      <c r="B108" s="60"/>
      <c r="C108" s="60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60"/>
    </row>
    <row r="109" spans="1:19" s="1" customFormat="1">
      <c r="A109" s="60"/>
      <c r="B109" s="60"/>
      <c r="C109" s="60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60"/>
    </row>
    <row r="110" spans="1:19" s="1" customFormat="1">
      <c r="A110" s="60"/>
      <c r="B110" s="60"/>
      <c r="C110" s="60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60"/>
    </row>
    <row r="111" spans="1:19" s="1" customFormat="1">
      <c r="A111" s="60"/>
      <c r="B111" s="60"/>
      <c r="C111" s="60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60"/>
    </row>
    <row r="112" spans="1:19" s="1" customFormat="1">
      <c r="A112" s="60"/>
      <c r="B112" s="60"/>
      <c r="C112" s="60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60"/>
    </row>
    <row r="113" spans="1:19" s="1" customFormat="1"/>
    <row r="114" spans="1:19" s="1" customFormat="1"/>
    <row r="115" spans="1:19" s="1" customFormat="1" ht="28.5">
      <c r="A115" s="6" t="s">
        <v>1</v>
      </c>
      <c r="B115" s="14" t="s">
        <v>27</v>
      </c>
      <c r="C115" s="84" t="s">
        <v>804</v>
      </c>
      <c r="D115" s="6" t="s">
        <v>30</v>
      </c>
      <c r="E115" s="6" t="s">
        <v>31</v>
      </c>
      <c r="F115" s="6" t="s">
        <v>6</v>
      </c>
      <c r="G115" s="9" t="s">
        <v>32</v>
      </c>
      <c r="H115" s="6" t="s">
        <v>33</v>
      </c>
      <c r="I115" s="6" t="s">
        <v>2</v>
      </c>
      <c r="J115" s="6" t="s">
        <v>3</v>
      </c>
      <c r="K115" s="6" t="s">
        <v>4</v>
      </c>
      <c r="L115" s="6" t="s">
        <v>5</v>
      </c>
      <c r="M115" s="6" t="s">
        <v>6</v>
      </c>
      <c r="N115" s="23"/>
      <c r="O115" s="24" t="s">
        <v>8</v>
      </c>
      <c r="P115" s="6" t="s">
        <v>38</v>
      </c>
      <c r="Q115" s="24" t="s">
        <v>23</v>
      </c>
      <c r="R115" s="6" t="s">
        <v>39</v>
      </c>
      <c r="S115" s="9" t="s">
        <v>40</v>
      </c>
    </row>
    <row r="116" spans="1:19" s="1" customFormat="1">
      <c r="A116" s="12"/>
      <c r="B116" s="12"/>
      <c r="C116" s="6"/>
      <c r="D116" s="6"/>
      <c r="E116" s="6"/>
      <c r="F116" s="6"/>
      <c r="G116" s="9"/>
      <c r="H116" s="6"/>
      <c r="I116" s="6"/>
      <c r="J116" s="6"/>
      <c r="K116" s="6"/>
      <c r="L116" s="6"/>
      <c r="M116" s="6"/>
      <c r="N116" s="23">
        <v>1.03</v>
      </c>
      <c r="O116" s="24"/>
      <c r="P116" s="6"/>
      <c r="Q116" s="24"/>
      <c r="R116" s="6"/>
      <c r="S116" s="9"/>
    </row>
    <row r="117" spans="1:19" s="1" customFormat="1">
      <c r="A117" s="6" t="s">
        <v>821</v>
      </c>
      <c r="B117" s="6">
        <v>187</v>
      </c>
      <c r="C117" s="6" t="s">
        <v>300</v>
      </c>
      <c r="D117" s="6">
        <v>35</v>
      </c>
      <c r="E117" s="6">
        <v>38</v>
      </c>
      <c r="F117" s="6">
        <f t="shared" ref="F117:F119" si="30">SUM(E117-D117)</f>
        <v>3</v>
      </c>
      <c r="G117" s="9">
        <v>9.5</v>
      </c>
      <c r="H117" s="6">
        <f t="shared" ref="H117:H119" si="31">F117*G117</f>
        <v>28.5</v>
      </c>
      <c r="I117" s="6">
        <v>14967</v>
      </c>
      <c r="J117" s="6">
        <v>15638</v>
      </c>
      <c r="K117" s="6">
        <f t="shared" ref="K117:K120" si="32">J117-I117</f>
        <v>671</v>
      </c>
      <c r="L117" s="6">
        <v>1</v>
      </c>
      <c r="M117" s="6">
        <f t="shared" ref="M117:M120" si="33">L117*K117</f>
        <v>671</v>
      </c>
      <c r="N117" s="23">
        <v>1.03</v>
      </c>
      <c r="O117" s="24">
        <f t="shared" ref="O117:O120" si="34">N117*M117</f>
        <v>691.13</v>
      </c>
      <c r="P117" s="6">
        <v>40</v>
      </c>
      <c r="Q117" s="24">
        <f t="shared" ref="Q117:Q120" si="35">H117+O117+P117</f>
        <v>759.63</v>
      </c>
      <c r="R117" s="6">
        <v>1</v>
      </c>
      <c r="S117" s="9">
        <f t="shared" ref="S117:S122" si="36">Q117*R117</f>
        <v>759.63</v>
      </c>
    </row>
    <row r="118" spans="1:19" s="1" customFormat="1">
      <c r="A118" s="6" t="s">
        <v>822</v>
      </c>
      <c r="B118" s="6">
        <v>701</v>
      </c>
      <c r="C118" s="6" t="s">
        <v>300</v>
      </c>
      <c r="D118" s="6">
        <v>68</v>
      </c>
      <c r="E118" s="6">
        <v>68</v>
      </c>
      <c r="F118" s="6">
        <f t="shared" si="30"/>
        <v>0</v>
      </c>
      <c r="G118" s="9">
        <v>9.5</v>
      </c>
      <c r="H118" s="6">
        <f t="shared" si="31"/>
        <v>0</v>
      </c>
      <c r="I118" s="6">
        <v>32298</v>
      </c>
      <c r="J118" s="6">
        <v>33801</v>
      </c>
      <c r="K118" s="6">
        <f t="shared" si="32"/>
        <v>1503</v>
      </c>
      <c r="L118" s="6">
        <v>1</v>
      </c>
      <c r="M118" s="6">
        <f t="shared" si="33"/>
        <v>1503</v>
      </c>
      <c r="N118" s="23">
        <v>1.03</v>
      </c>
      <c r="O118" s="24">
        <f t="shared" si="34"/>
        <v>1548.09</v>
      </c>
      <c r="P118" s="6">
        <v>40</v>
      </c>
      <c r="Q118" s="24">
        <f t="shared" si="35"/>
        <v>1588.09</v>
      </c>
      <c r="R118" s="6">
        <v>1</v>
      </c>
      <c r="S118" s="9">
        <f t="shared" si="36"/>
        <v>1588.09</v>
      </c>
    </row>
    <row r="119" spans="1:19" s="1" customFormat="1">
      <c r="A119" s="6" t="s">
        <v>823</v>
      </c>
      <c r="B119" s="6">
        <v>279</v>
      </c>
      <c r="C119" s="6" t="s">
        <v>300</v>
      </c>
      <c r="D119" s="6">
        <v>152</v>
      </c>
      <c r="E119" s="6">
        <v>152</v>
      </c>
      <c r="F119" s="6">
        <f t="shared" si="30"/>
        <v>0</v>
      </c>
      <c r="G119" s="9">
        <v>9.5</v>
      </c>
      <c r="H119" s="6">
        <f t="shared" si="31"/>
        <v>0</v>
      </c>
      <c r="I119" s="6">
        <v>942115</v>
      </c>
      <c r="J119" s="6">
        <v>941050</v>
      </c>
      <c r="K119" s="6">
        <f>I119-J119</f>
        <v>1065</v>
      </c>
      <c r="L119" s="6">
        <v>1</v>
      </c>
      <c r="M119" s="6">
        <f t="shared" si="33"/>
        <v>1065</v>
      </c>
      <c r="N119" s="23">
        <v>1.03</v>
      </c>
      <c r="O119" s="24">
        <f t="shared" si="34"/>
        <v>1096.95</v>
      </c>
      <c r="P119" s="6">
        <v>60</v>
      </c>
      <c r="Q119" s="24">
        <f t="shared" si="35"/>
        <v>1156.95</v>
      </c>
      <c r="R119" s="6">
        <v>1</v>
      </c>
      <c r="S119" s="9">
        <f t="shared" si="36"/>
        <v>1156.95</v>
      </c>
    </row>
    <row r="120" spans="1:19" s="1" customFormat="1">
      <c r="A120" s="6" t="s">
        <v>299</v>
      </c>
      <c r="B120" s="6">
        <v>334</v>
      </c>
      <c r="C120" s="6" t="s">
        <v>300</v>
      </c>
      <c r="D120" s="6"/>
      <c r="E120" s="6"/>
      <c r="F120" s="6"/>
      <c r="G120" s="9">
        <v>9.5</v>
      </c>
      <c r="H120" s="6"/>
      <c r="I120" s="74">
        <v>586</v>
      </c>
      <c r="J120" s="74">
        <v>596</v>
      </c>
      <c r="K120" s="6">
        <f t="shared" si="32"/>
        <v>10</v>
      </c>
      <c r="L120" s="6">
        <v>40</v>
      </c>
      <c r="M120" s="6">
        <f t="shared" si="33"/>
        <v>400</v>
      </c>
      <c r="N120" s="23">
        <v>1.03</v>
      </c>
      <c r="O120" s="24">
        <f t="shared" si="34"/>
        <v>412</v>
      </c>
      <c r="P120" s="6"/>
      <c r="Q120" s="24">
        <f t="shared" si="35"/>
        <v>412</v>
      </c>
      <c r="R120" s="6">
        <v>1</v>
      </c>
      <c r="S120" s="9">
        <f t="shared" si="36"/>
        <v>412</v>
      </c>
    </row>
    <row r="121" spans="1:19" s="1" customFormat="1">
      <c r="A121" s="6" t="s">
        <v>383</v>
      </c>
      <c r="B121" s="6"/>
      <c r="C121" s="6" t="s">
        <v>300</v>
      </c>
      <c r="D121" s="6" t="s">
        <v>38</v>
      </c>
      <c r="E121" s="6"/>
      <c r="F121" s="6"/>
      <c r="G121" s="9">
        <v>9.5</v>
      </c>
      <c r="H121" s="6"/>
      <c r="I121" s="6"/>
      <c r="J121" s="6"/>
      <c r="K121" s="6"/>
      <c r="L121" s="6"/>
      <c r="M121" s="25"/>
      <c r="N121" s="23">
        <v>1.03</v>
      </c>
      <c r="O121" s="24"/>
      <c r="P121" s="6"/>
      <c r="Q121" s="24">
        <f>S9</f>
        <v>4804.95</v>
      </c>
      <c r="R121" s="6">
        <v>7.2889999999999996E-2</v>
      </c>
      <c r="S121" s="9">
        <f t="shared" si="36"/>
        <v>350.23280549999998</v>
      </c>
    </row>
    <row r="122" spans="1:19" s="1" customFormat="1">
      <c r="A122" s="6" t="s">
        <v>23</v>
      </c>
      <c r="B122" s="6"/>
      <c r="C122" s="6" t="s">
        <v>300</v>
      </c>
      <c r="D122" s="6"/>
      <c r="E122" s="6"/>
      <c r="F122" s="6">
        <f>SUM(F117:F120)</f>
        <v>3</v>
      </c>
      <c r="G122" s="9">
        <v>9.5</v>
      </c>
      <c r="H122" s="6">
        <f>F122*G122</f>
        <v>28.5</v>
      </c>
      <c r="I122" s="6"/>
      <c r="J122" s="6"/>
      <c r="K122" s="6"/>
      <c r="L122" s="6"/>
      <c r="M122" s="6">
        <f>SUM(M117:M120)</f>
        <v>3639</v>
      </c>
      <c r="N122" s="23">
        <v>1.03</v>
      </c>
      <c r="O122" s="24">
        <f>M122*N122</f>
        <v>3748.17</v>
      </c>
      <c r="P122" s="6">
        <f>SUM(P117:P120)</f>
        <v>140</v>
      </c>
      <c r="Q122" s="24">
        <f>P122+O122+H122</f>
        <v>3916.67</v>
      </c>
      <c r="R122" s="6">
        <v>1</v>
      </c>
      <c r="S122" s="9">
        <f t="shared" si="36"/>
        <v>3916.67</v>
      </c>
    </row>
    <row r="123" spans="1:19" s="1" customFormat="1">
      <c r="A123" s="6"/>
      <c r="B123" s="6"/>
      <c r="C123" s="6"/>
      <c r="D123" s="6"/>
      <c r="E123" s="6"/>
      <c r="F123" s="6"/>
      <c r="G123" s="9"/>
      <c r="H123" s="6"/>
      <c r="I123" s="6"/>
      <c r="J123" s="6"/>
      <c r="K123" s="6"/>
      <c r="L123" s="6"/>
      <c r="M123" s="25">
        <f>O123/N122</f>
        <v>3774.9223300970898</v>
      </c>
      <c r="N123" s="23"/>
      <c r="O123" s="24">
        <f>S122-H122</f>
        <v>3888.17</v>
      </c>
      <c r="P123" s="6"/>
      <c r="Q123" s="24"/>
      <c r="R123" s="6"/>
      <c r="S123" s="9">
        <f>SUM(S117:S121)</f>
        <v>4266.9028054999999</v>
      </c>
    </row>
    <row r="124" spans="1:19" s="1" customFormat="1">
      <c r="A124" s="6" t="s">
        <v>329</v>
      </c>
      <c r="B124" s="6"/>
      <c r="C124" s="6"/>
      <c r="D124" s="15" t="s">
        <v>330</v>
      </c>
      <c r="E124" s="6"/>
      <c r="F124" s="6"/>
      <c r="G124" s="9"/>
      <c r="H124" s="6"/>
      <c r="I124" s="6"/>
      <c r="J124" s="6"/>
      <c r="K124" s="6"/>
      <c r="L124" s="6"/>
      <c r="M124" s="6"/>
      <c r="N124" s="23"/>
      <c r="O124" s="24"/>
      <c r="P124" s="6"/>
      <c r="Q124" s="24"/>
      <c r="R124" s="6"/>
      <c r="S124" s="9">
        <v>159185.34</v>
      </c>
    </row>
    <row r="125" spans="1:19" s="1" customFormat="1">
      <c r="A125" s="6" t="s">
        <v>331</v>
      </c>
      <c r="B125" s="6"/>
      <c r="C125" s="6"/>
      <c r="D125" s="15"/>
      <c r="E125" s="6"/>
      <c r="F125" s="6"/>
      <c r="G125" s="9"/>
      <c r="H125" s="6"/>
      <c r="I125" s="6"/>
      <c r="J125" s="6"/>
      <c r="K125" s="6"/>
      <c r="L125" s="6"/>
      <c r="M125" s="6"/>
      <c r="N125" s="23"/>
      <c r="O125" s="24"/>
      <c r="P125" s="6"/>
      <c r="Q125" s="24"/>
      <c r="R125" s="6"/>
      <c r="S125" s="9">
        <f>S124-S123</f>
        <v>154918.4371945</v>
      </c>
    </row>
    <row r="126" spans="1:19" s="1" customFormat="1"/>
    <row r="127" spans="1:19" s="1" customFormat="1"/>
    <row r="128" spans="1:19" s="1" customFormat="1"/>
    <row r="129" spans="1:19" s="1" customFormat="1" ht="28.5">
      <c r="A129" s="6" t="s">
        <v>1</v>
      </c>
      <c r="B129" s="84" t="s">
        <v>27</v>
      </c>
      <c r="C129" s="84" t="s">
        <v>804</v>
      </c>
      <c r="D129" s="6" t="s">
        <v>30</v>
      </c>
      <c r="E129" s="6" t="s">
        <v>31</v>
      </c>
      <c r="F129" s="6" t="s">
        <v>6</v>
      </c>
      <c r="G129" s="9" t="s">
        <v>32</v>
      </c>
      <c r="H129" s="6" t="s">
        <v>33</v>
      </c>
      <c r="I129" s="6" t="s">
        <v>2</v>
      </c>
      <c r="J129" s="6" t="s">
        <v>3</v>
      </c>
      <c r="K129" s="6" t="s">
        <v>4</v>
      </c>
      <c r="L129" s="6" t="s">
        <v>5</v>
      </c>
      <c r="M129" s="6" t="s">
        <v>6</v>
      </c>
      <c r="N129" s="23"/>
      <c r="O129" s="24" t="s">
        <v>824</v>
      </c>
      <c r="P129" s="6" t="s">
        <v>38</v>
      </c>
      <c r="Q129" s="24" t="s">
        <v>825</v>
      </c>
      <c r="R129" s="6" t="s">
        <v>39</v>
      </c>
      <c r="S129" s="9" t="s">
        <v>40</v>
      </c>
    </row>
    <row r="130" spans="1:19" s="1" customFormat="1">
      <c r="A130" s="6" t="s">
        <v>826</v>
      </c>
      <c r="B130" s="6">
        <v>381</v>
      </c>
      <c r="C130" s="6" t="s">
        <v>827</v>
      </c>
      <c r="D130" s="6">
        <v>50</v>
      </c>
      <c r="E130" s="6">
        <v>50</v>
      </c>
      <c r="F130" s="6">
        <f t="shared" ref="F130:F133" si="37">E130-D130</f>
        <v>0</v>
      </c>
      <c r="G130" s="9">
        <v>9.5</v>
      </c>
      <c r="H130" s="6">
        <f t="shared" ref="H130:H133" si="38">G130*F130</f>
        <v>0</v>
      </c>
      <c r="I130" s="6">
        <v>36695</v>
      </c>
      <c r="J130" s="6">
        <v>37972</v>
      </c>
      <c r="K130" s="6">
        <f t="shared" ref="K130:K133" si="39">J130-I130</f>
        <v>1277</v>
      </c>
      <c r="L130" s="6">
        <v>1</v>
      </c>
      <c r="M130" s="6">
        <f>K130*L130</f>
        <v>1277</v>
      </c>
      <c r="N130" s="23">
        <v>1.03</v>
      </c>
      <c r="O130" s="24">
        <f t="shared" ref="O130:O134" si="40">M130*N130</f>
        <v>1315.31</v>
      </c>
      <c r="P130" s="6"/>
      <c r="Q130" s="24">
        <f t="shared" ref="Q130:Q133" si="41">H130+O130+P130</f>
        <v>1315.31</v>
      </c>
      <c r="R130" s="6">
        <v>1</v>
      </c>
      <c r="S130" s="9">
        <f t="shared" ref="S130:S134" si="42">Q130*R130</f>
        <v>1315.31</v>
      </c>
    </row>
    <row r="131" spans="1:19" s="1" customFormat="1">
      <c r="A131" s="6" t="s">
        <v>828</v>
      </c>
      <c r="B131" s="6">
        <v>802</v>
      </c>
      <c r="C131" s="6" t="s">
        <v>827</v>
      </c>
      <c r="D131" s="6"/>
      <c r="E131" s="6"/>
      <c r="F131" s="6"/>
      <c r="G131" s="9"/>
      <c r="H131" s="6"/>
      <c r="I131" s="6">
        <v>1852956</v>
      </c>
      <c r="J131" s="6">
        <v>1963396</v>
      </c>
      <c r="K131" s="6">
        <f t="shared" si="39"/>
        <v>110440</v>
      </c>
      <c r="L131" s="6">
        <v>1</v>
      </c>
      <c r="M131" s="6">
        <f>K131*L131</f>
        <v>110440</v>
      </c>
      <c r="N131" s="23">
        <v>1.03</v>
      </c>
      <c r="O131" s="24">
        <f t="shared" si="40"/>
        <v>113753.2</v>
      </c>
      <c r="P131" s="6"/>
      <c r="Q131" s="24">
        <f t="shared" si="41"/>
        <v>113753.2</v>
      </c>
      <c r="R131" s="6">
        <v>1</v>
      </c>
      <c r="S131" s="9">
        <f t="shared" si="42"/>
        <v>113753.2</v>
      </c>
    </row>
    <row r="132" spans="1:19" s="1" customFormat="1">
      <c r="A132" s="6" t="s">
        <v>829</v>
      </c>
      <c r="B132" s="6">
        <v>416</v>
      </c>
      <c r="C132" s="6" t="s">
        <v>827</v>
      </c>
      <c r="D132" s="6">
        <v>82</v>
      </c>
      <c r="E132" s="6">
        <v>82</v>
      </c>
      <c r="F132" s="6">
        <f t="shared" si="37"/>
        <v>0</v>
      </c>
      <c r="G132" s="9">
        <v>9.5</v>
      </c>
      <c r="H132" s="6">
        <f t="shared" si="38"/>
        <v>0</v>
      </c>
      <c r="I132" s="6">
        <v>28332</v>
      </c>
      <c r="J132" s="6">
        <v>29534</v>
      </c>
      <c r="K132" s="6">
        <f t="shared" si="39"/>
        <v>1202</v>
      </c>
      <c r="L132" s="6">
        <v>1</v>
      </c>
      <c r="M132" s="6">
        <f>K132/L132</f>
        <v>1202</v>
      </c>
      <c r="N132" s="23">
        <v>1.03</v>
      </c>
      <c r="O132" s="24">
        <f t="shared" si="40"/>
        <v>1238.06</v>
      </c>
      <c r="P132" s="6">
        <v>60</v>
      </c>
      <c r="Q132" s="24">
        <f t="shared" si="41"/>
        <v>1298.06</v>
      </c>
      <c r="R132" s="6">
        <v>1</v>
      </c>
      <c r="S132" s="9">
        <f t="shared" si="42"/>
        <v>1298.06</v>
      </c>
    </row>
    <row r="133" spans="1:19" s="1" customFormat="1">
      <c r="A133" s="6" t="s">
        <v>830</v>
      </c>
      <c r="B133" s="6">
        <v>387</v>
      </c>
      <c r="C133" s="6" t="s">
        <v>827</v>
      </c>
      <c r="D133" s="6">
        <v>32</v>
      </c>
      <c r="E133" s="6">
        <v>32</v>
      </c>
      <c r="F133" s="6">
        <f t="shared" si="37"/>
        <v>0</v>
      </c>
      <c r="G133" s="9">
        <v>9.5</v>
      </c>
      <c r="H133" s="6">
        <f t="shared" si="38"/>
        <v>0</v>
      </c>
      <c r="I133" s="6">
        <v>30735</v>
      </c>
      <c r="J133" s="6">
        <v>31806</v>
      </c>
      <c r="K133" s="6">
        <f t="shared" si="39"/>
        <v>1071</v>
      </c>
      <c r="L133" s="6">
        <v>1</v>
      </c>
      <c r="M133" s="6">
        <f>K133/L133</f>
        <v>1071</v>
      </c>
      <c r="N133" s="23">
        <v>1.03</v>
      </c>
      <c r="O133" s="24">
        <f t="shared" si="40"/>
        <v>1103.1300000000001</v>
      </c>
      <c r="P133" s="6">
        <v>60</v>
      </c>
      <c r="Q133" s="24">
        <f t="shared" si="41"/>
        <v>1163.1300000000001</v>
      </c>
      <c r="R133" s="6">
        <v>1</v>
      </c>
      <c r="S133" s="9">
        <f t="shared" si="42"/>
        <v>1163.1300000000001</v>
      </c>
    </row>
    <row r="134" spans="1:19" s="1" customFormat="1" ht="15.95" customHeight="1">
      <c r="A134" s="6" t="s">
        <v>23</v>
      </c>
      <c r="B134" s="6"/>
      <c r="C134" s="6" t="s">
        <v>827</v>
      </c>
      <c r="D134" s="6"/>
      <c r="E134" s="15"/>
      <c r="F134" s="6">
        <f>SUM(F130:F133)</f>
        <v>0</v>
      </c>
      <c r="G134" s="9">
        <v>9.5</v>
      </c>
      <c r="H134" s="6">
        <f>F134*G134</f>
        <v>0</v>
      </c>
      <c r="I134" s="6"/>
      <c r="J134" s="6"/>
      <c r="K134" s="6"/>
      <c r="L134" s="6"/>
      <c r="M134" s="6">
        <f>SUM(M130:M133)</f>
        <v>113990</v>
      </c>
      <c r="N134" s="23">
        <v>1.03</v>
      </c>
      <c r="O134" s="24">
        <f t="shared" si="40"/>
        <v>117409.7</v>
      </c>
      <c r="P134" s="6">
        <f>SUM(P130:P133)</f>
        <v>120</v>
      </c>
      <c r="Q134" s="24">
        <f>Q130+Q131+Q132+Q133</f>
        <v>117529.7</v>
      </c>
      <c r="R134" s="6">
        <v>1</v>
      </c>
      <c r="S134" s="9">
        <f t="shared" si="42"/>
        <v>117529.7</v>
      </c>
    </row>
    <row r="135" spans="1:19" s="1" customFormat="1">
      <c r="A135" s="33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33"/>
    </row>
    <row r="136" spans="1:19" s="1" customFormat="1"/>
    <row r="137" spans="1:19" s="1" customFormat="1"/>
    <row r="138" spans="1:19" s="1" customFormat="1"/>
    <row r="139" spans="1:19" s="1" customFormat="1" ht="28.5">
      <c r="A139" s="15" t="s">
        <v>1</v>
      </c>
      <c r="B139" s="14" t="s">
        <v>27</v>
      </c>
      <c r="C139" s="84" t="s">
        <v>804</v>
      </c>
      <c r="D139" s="15" t="s">
        <v>30</v>
      </c>
      <c r="E139" s="15" t="s">
        <v>31</v>
      </c>
      <c r="F139" s="15" t="s">
        <v>6</v>
      </c>
      <c r="G139" s="35" t="s">
        <v>32</v>
      </c>
      <c r="H139" s="15" t="s">
        <v>33</v>
      </c>
      <c r="I139" s="15" t="s">
        <v>2</v>
      </c>
      <c r="J139" s="15" t="s">
        <v>3</v>
      </c>
      <c r="K139" s="15" t="s">
        <v>4</v>
      </c>
      <c r="L139" s="15" t="s">
        <v>5</v>
      </c>
      <c r="M139" s="15" t="s">
        <v>6</v>
      </c>
      <c r="N139" s="15"/>
      <c r="O139" s="40" t="s">
        <v>8</v>
      </c>
      <c r="P139" s="15" t="s">
        <v>38</v>
      </c>
      <c r="Q139" s="40" t="s">
        <v>23</v>
      </c>
      <c r="R139" s="15" t="s">
        <v>39</v>
      </c>
      <c r="S139" s="35" t="s">
        <v>40</v>
      </c>
    </row>
    <row r="140" spans="1:19" s="1" customFormat="1">
      <c r="A140" s="143"/>
      <c r="B140" s="15"/>
      <c r="C140" s="15"/>
      <c r="D140" s="143"/>
      <c r="E140" s="143">
        <v>4227</v>
      </c>
      <c r="F140" s="143"/>
      <c r="G140" s="35"/>
      <c r="H140" s="143"/>
      <c r="I140" s="143"/>
      <c r="J140" s="143"/>
      <c r="K140" s="143"/>
      <c r="L140" s="143"/>
      <c r="M140" s="143"/>
      <c r="N140" s="15"/>
      <c r="O140" s="146"/>
      <c r="P140" s="143"/>
      <c r="Q140" s="146"/>
      <c r="R140" s="143"/>
      <c r="S140" s="148"/>
    </row>
    <row r="141" spans="1:19" s="1" customFormat="1">
      <c r="A141" s="41" t="s">
        <v>831</v>
      </c>
      <c r="B141" s="41">
        <v>252</v>
      </c>
      <c r="C141" s="41" t="s">
        <v>832</v>
      </c>
      <c r="D141" s="41"/>
      <c r="E141" s="41"/>
      <c r="F141" s="41"/>
      <c r="G141" s="144"/>
      <c r="H141" s="41"/>
      <c r="I141" s="41">
        <v>2245</v>
      </c>
      <c r="J141" s="41">
        <v>2245</v>
      </c>
      <c r="K141" s="41">
        <f t="shared" ref="K141:K148" si="43">J141-I141</f>
        <v>0</v>
      </c>
      <c r="L141" s="41">
        <v>1</v>
      </c>
      <c r="M141" s="41">
        <f>L141*K141</f>
        <v>0</v>
      </c>
      <c r="N141" s="23">
        <v>1.03</v>
      </c>
      <c r="O141" s="147">
        <f>N141*M141</f>
        <v>0</v>
      </c>
      <c r="P141" s="41">
        <v>20</v>
      </c>
      <c r="Q141" s="147">
        <f>H141+O141+P141</f>
        <v>20</v>
      </c>
      <c r="R141" s="149">
        <v>1</v>
      </c>
      <c r="S141" s="144">
        <f>Q141*R141</f>
        <v>20</v>
      </c>
    </row>
    <row r="142" spans="1:19" s="1" customFormat="1">
      <c r="A142" s="41" t="s">
        <v>833</v>
      </c>
      <c r="B142" s="41">
        <v>245</v>
      </c>
      <c r="C142" s="41" t="s">
        <v>832</v>
      </c>
      <c r="D142" s="41"/>
      <c r="E142" s="41"/>
      <c r="F142" s="41"/>
      <c r="G142" s="144"/>
      <c r="H142" s="41"/>
      <c r="I142" s="41">
        <v>11351</v>
      </c>
      <c r="J142" s="41">
        <v>11924</v>
      </c>
      <c r="K142" s="41">
        <f t="shared" si="43"/>
        <v>573</v>
      </c>
      <c r="L142" s="41">
        <v>1</v>
      </c>
      <c r="M142" s="41">
        <f>K142*L142</f>
        <v>573</v>
      </c>
      <c r="N142" s="23">
        <v>1.03</v>
      </c>
      <c r="O142" s="147">
        <f>M142*N142</f>
        <v>590.19000000000005</v>
      </c>
      <c r="P142" s="41"/>
      <c r="Q142" s="147">
        <f>H142+O142+P142</f>
        <v>590.19000000000005</v>
      </c>
      <c r="R142" s="149">
        <v>1</v>
      </c>
      <c r="S142" s="144">
        <f>Q142*R142</f>
        <v>590.19000000000005</v>
      </c>
    </row>
    <row r="143" spans="1:19" s="1" customFormat="1">
      <c r="A143" s="15" t="s">
        <v>834</v>
      </c>
      <c r="B143" s="41">
        <v>274</v>
      </c>
      <c r="C143" s="41" t="s">
        <v>832</v>
      </c>
      <c r="D143" s="15">
        <v>49</v>
      </c>
      <c r="E143" s="15">
        <v>49</v>
      </c>
      <c r="F143" s="15">
        <f>SUM(E143-D143)</f>
        <v>0</v>
      </c>
      <c r="G143" s="35">
        <v>9.5</v>
      </c>
      <c r="H143" s="15">
        <f>F143*G143</f>
        <v>0</v>
      </c>
      <c r="I143" s="15">
        <v>36699</v>
      </c>
      <c r="J143" s="15">
        <v>37241</v>
      </c>
      <c r="K143" s="15">
        <f t="shared" si="43"/>
        <v>542</v>
      </c>
      <c r="L143" s="15">
        <v>1</v>
      </c>
      <c r="M143" s="15">
        <f t="shared" ref="M143:M148" si="44">L143*K143</f>
        <v>542</v>
      </c>
      <c r="N143" s="23">
        <v>1.03</v>
      </c>
      <c r="O143" s="40">
        <f t="shared" ref="O143:O148" si="45">N143*M143</f>
        <v>558.26</v>
      </c>
      <c r="P143" s="15">
        <v>0</v>
      </c>
      <c r="Q143" s="40">
        <f t="shared" ref="Q143:Q148" si="46">H143+O143+P143</f>
        <v>558.26</v>
      </c>
      <c r="R143" s="75">
        <v>0.5</v>
      </c>
      <c r="S143" s="35">
        <f t="shared" ref="S143:S148" si="47">Q143*R143</f>
        <v>279.13</v>
      </c>
    </row>
    <row r="144" spans="1:19" s="1" customFormat="1">
      <c r="A144" s="15" t="s">
        <v>811</v>
      </c>
      <c r="B144" s="41">
        <v>822</v>
      </c>
      <c r="C144" s="41" t="s">
        <v>832</v>
      </c>
      <c r="D144" s="15"/>
      <c r="E144" s="15"/>
      <c r="F144" s="15"/>
      <c r="G144" s="35"/>
      <c r="H144" s="15"/>
      <c r="I144" s="15">
        <v>514144</v>
      </c>
      <c r="J144" s="15">
        <v>546599</v>
      </c>
      <c r="K144" s="15">
        <f t="shared" si="43"/>
        <v>32455</v>
      </c>
      <c r="L144" s="15">
        <v>1</v>
      </c>
      <c r="M144" s="15">
        <f t="shared" si="44"/>
        <v>32455</v>
      </c>
      <c r="N144" s="23">
        <v>1.03</v>
      </c>
      <c r="O144" s="40">
        <f t="shared" si="45"/>
        <v>33428.65</v>
      </c>
      <c r="P144" s="15"/>
      <c r="Q144" s="40">
        <f t="shared" si="46"/>
        <v>33428.65</v>
      </c>
      <c r="R144" s="150">
        <v>0.57099999999999995</v>
      </c>
      <c r="S144" s="35">
        <f t="shared" si="47"/>
        <v>19087.759150000002</v>
      </c>
    </row>
    <row r="145" spans="1:21" s="1" customFormat="1">
      <c r="A145" s="15" t="s">
        <v>812</v>
      </c>
      <c r="B145" s="41">
        <v>827</v>
      </c>
      <c r="C145" s="41" t="s">
        <v>832</v>
      </c>
      <c r="D145" s="15">
        <v>75</v>
      </c>
      <c r="E145" s="15">
        <v>75</v>
      </c>
      <c r="F145" s="15">
        <f>SUM(E145-D145)</f>
        <v>0</v>
      </c>
      <c r="G145" s="35">
        <v>9.5</v>
      </c>
      <c r="H145" s="15">
        <f>F145*G145</f>
        <v>0</v>
      </c>
      <c r="I145" s="15">
        <v>423418</v>
      </c>
      <c r="J145" s="15">
        <v>460698</v>
      </c>
      <c r="K145" s="15">
        <f t="shared" si="43"/>
        <v>37280</v>
      </c>
      <c r="L145" s="15">
        <v>1</v>
      </c>
      <c r="M145" s="15">
        <f t="shared" si="44"/>
        <v>37280</v>
      </c>
      <c r="N145" s="23">
        <v>1.03</v>
      </c>
      <c r="O145" s="40">
        <f t="shared" si="45"/>
        <v>38398.400000000001</v>
      </c>
      <c r="P145" s="15"/>
      <c r="Q145" s="40">
        <f t="shared" si="46"/>
        <v>38398.400000000001</v>
      </c>
      <c r="R145" s="151">
        <v>0.51700000000000002</v>
      </c>
      <c r="S145" s="35">
        <f t="shared" si="47"/>
        <v>19851.9728</v>
      </c>
    </row>
    <row r="146" spans="1:21" s="1" customFormat="1">
      <c r="A146" s="15" t="s">
        <v>813</v>
      </c>
      <c r="B146" s="41">
        <v>301</v>
      </c>
      <c r="C146" s="41" t="s">
        <v>832</v>
      </c>
      <c r="D146" s="15" t="s">
        <v>814</v>
      </c>
      <c r="E146" s="15"/>
      <c r="F146" s="15"/>
      <c r="G146" s="35"/>
      <c r="H146" s="15"/>
      <c r="I146" s="15">
        <v>17352</v>
      </c>
      <c r="J146" s="15">
        <v>17515</v>
      </c>
      <c r="K146" s="15">
        <f t="shared" si="43"/>
        <v>163</v>
      </c>
      <c r="L146" s="15">
        <v>1</v>
      </c>
      <c r="M146" s="15">
        <f t="shared" si="44"/>
        <v>163</v>
      </c>
      <c r="N146" s="23">
        <v>1.03</v>
      </c>
      <c r="O146" s="40">
        <f t="shared" si="45"/>
        <v>167.89</v>
      </c>
      <c r="P146" s="15"/>
      <c r="Q146" s="40">
        <f t="shared" si="46"/>
        <v>167.89</v>
      </c>
      <c r="R146" s="150">
        <v>0.53</v>
      </c>
      <c r="S146" s="35">
        <f t="shared" si="47"/>
        <v>88.981700000000004</v>
      </c>
    </row>
    <row r="147" spans="1:21" s="1" customFormat="1">
      <c r="A147" s="15" t="s">
        <v>815</v>
      </c>
      <c r="B147" s="41">
        <v>545</v>
      </c>
      <c r="C147" s="41" t="s">
        <v>832</v>
      </c>
      <c r="D147" s="15"/>
      <c r="E147" s="15"/>
      <c r="F147" s="15"/>
      <c r="G147" s="35"/>
      <c r="H147" s="15"/>
      <c r="I147" s="15">
        <v>18303</v>
      </c>
      <c r="J147" s="15">
        <v>18651</v>
      </c>
      <c r="K147" s="6">
        <f t="shared" si="43"/>
        <v>348</v>
      </c>
      <c r="L147" s="6">
        <v>1</v>
      </c>
      <c r="M147" s="6">
        <f t="shared" si="44"/>
        <v>348</v>
      </c>
      <c r="N147" s="23">
        <v>1.03</v>
      </c>
      <c r="O147" s="24">
        <f t="shared" si="45"/>
        <v>358.44</v>
      </c>
      <c r="P147" s="6"/>
      <c r="Q147" s="24">
        <f t="shared" si="46"/>
        <v>358.44</v>
      </c>
      <c r="R147" s="152">
        <v>0.25</v>
      </c>
      <c r="S147" s="9">
        <f t="shared" si="47"/>
        <v>89.61</v>
      </c>
    </row>
    <row r="148" spans="1:21" s="1" customFormat="1">
      <c r="A148" s="6" t="s">
        <v>835</v>
      </c>
      <c r="B148" s="41"/>
      <c r="C148" s="41" t="s">
        <v>832</v>
      </c>
      <c r="D148" s="6">
        <v>52</v>
      </c>
      <c r="E148" s="6">
        <v>52</v>
      </c>
      <c r="F148" s="6">
        <f>SUM(E148-D148)</f>
        <v>0</v>
      </c>
      <c r="G148" s="9">
        <v>9.5</v>
      </c>
      <c r="H148" s="6">
        <f>F148*G148</f>
        <v>0</v>
      </c>
      <c r="I148" s="6">
        <v>3692</v>
      </c>
      <c r="J148" s="6">
        <v>4333</v>
      </c>
      <c r="K148" s="6">
        <f t="shared" si="43"/>
        <v>641</v>
      </c>
      <c r="L148" s="6">
        <v>1</v>
      </c>
      <c r="M148" s="6">
        <f t="shared" si="44"/>
        <v>641</v>
      </c>
      <c r="N148" s="23">
        <v>1.03</v>
      </c>
      <c r="O148" s="24">
        <f t="shared" si="45"/>
        <v>660.23</v>
      </c>
      <c r="P148" s="6"/>
      <c r="Q148" s="24">
        <f t="shared" si="46"/>
        <v>660.23</v>
      </c>
      <c r="R148" s="74">
        <v>1</v>
      </c>
      <c r="S148" s="9">
        <f t="shared" si="47"/>
        <v>660.23</v>
      </c>
    </row>
    <row r="149" spans="1:21" s="1" customFormat="1">
      <c r="A149" s="143" t="s">
        <v>23</v>
      </c>
      <c r="B149" s="41"/>
      <c r="C149" s="41" t="s">
        <v>832</v>
      </c>
      <c r="D149" s="143"/>
      <c r="E149" s="143"/>
      <c r="F149" s="143">
        <f>SUM(F141:F146)</f>
        <v>0</v>
      </c>
      <c r="G149" s="35">
        <v>9.5</v>
      </c>
      <c r="H149" s="143">
        <f>F149*G149</f>
        <v>0</v>
      </c>
      <c r="I149" s="143"/>
      <c r="J149" s="143"/>
      <c r="K149" s="143"/>
      <c r="L149" s="143"/>
      <c r="M149" s="143"/>
      <c r="N149" s="15"/>
      <c r="O149" s="146"/>
      <c r="P149" s="143"/>
      <c r="Q149" s="146"/>
      <c r="R149" s="143"/>
      <c r="S149" s="148">
        <f>SUM(S141:S148)</f>
        <v>40667.873650000001</v>
      </c>
    </row>
    <row r="150" spans="1:21" s="1" customForma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52"/>
    </row>
    <row r="151" spans="1:21" s="1" customFormat="1"/>
    <row r="152" spans="1:21" s="1" customFormat="1"/>
    <row r="153" spans="1:21" s="1" customFormat="1" ht="28.5">
      <c r="A153" s="6" t="s">
        <v>1</v>
      </c>
      <c r="B153" s="14" t="s">
        <v>27</v>
      </c>
      <c r="C153" s="84" t="s">
        <v>804</v>
      </c>
      <c r="D153" s="6" t="s">
        <v>30</v>
      </c>
      <c r="E153" s="6" t="s">
        <v>31</v>
      </c>
      <c r="F153" s="6" t="s">
        <v>6</v>
      </c>
      <c r="G153" s="9" t="s">
        <v>32</v>
      </c>
      <c r="H153" s="6" t="s">
        <v>33</v>
      </c>
      <c r="I153" s="6" t="s">
        <v>2</v>
      </c>
      <c r="J153" s="6" t="s">
        <v>3</v>
      </c>
      <c r="K153" s="6" t="s">
        <v>4</v>
      </c>
      <c r="L153" s="6" t="s">
        <v>5</v>
      </c>
      <c r="M153" s="6" t="s">
        <v>6</v>
      </c>
      <c r="N153" s="23"/>
      <c r="O153" s="24" t="s">
        <v>8</v>
      </c>
      <c r="P153" s="6" t="s">
        <v>38</v>
      </c>
      <c r="Q153" s="24" t="s">
        <v>23</v>
      </c>
      <c r="R153" s="6" t="s">
        <v>39</v>
      </c>
      <c r="S153" s="9" t="s">
        <v>40</v>
      </c>
    </row>
    <row r="154" spans="1:21" s="1" customFormat="1">
      <c r="A154" s="36"/>
      <c r="B154" s="6"/>
      <c r="C154" s="6"/>
      <c r="D154" s="6">
        <v>4240</v>
      </c>
      <c r="E154" s="6"/>
      <c r="F154" s="6"/>
      <c r="G154" s="9"/>
      <c r="H154" s="6"/>
      <c r="I154" s="6"/>
      <c r="J154" s="6"/>
      <c r="K154" s="6"/>
      <c r="L154" s="6"/>
      <c r="M154" s="6"/>
      <c r="N154" s="23">
        <v>1.03</v>
      </c>
      <c r="O154" s="24"/>
      <c r="P154" s="6"/>
      <c r="Q154" s="24"/>
      <c r="R154" s="6"/>
      <c r="S154" s="9"/>
    </row>
    <row r="155" spans="1:21" s="1" customFormat="1">
      <c r="A155" s="6" t="s">
        <v>836</v>
      </c>
      <c r="B155" s="6">
        <v>483</v>
      </c>
      <c r="C155" s="6" t="s">
        <v>837</v>
      </c>
      <c r="D155" s="6">
        <v>219</v>
      </c>
      <c r="E155" s="6">
        <v>219</v>
      </c>
      <c r="F155" s="6">
        <f t="shared" ref="F155:F160" si="48">SUM(E155-D155)</f>
        <v>0</v>
      </c>
      <c r="G155" s="9">
        <v>9.5</v>
      </c>
      <c r="H155" s="6">
        <f t="shared" ref="H155:H161" si="49">F155*G155</f>
        <v>0</v>
      </c>
      <c r="I155" s="6">
        <v>12</v>
      </c>
      <c r="J155" s="6">
        <v>13</v>
      </c>
      <c r="K155" s="6">
        <f t="shared" ref="K155:K162" si="50">J155-I155</f>
        <v>1</v>
      </c>
      <c r="L155" s="6">
        <v>30</v>
      </c>
      <c r="M155" s="6">
        <f t="shared" ref="M155:M160" si="51">L155*K155</f>
        <v>30</v>
      </c>
      <c r="N155" s="23">
        <v>1.03</v>
      </c>
      <c r="O155" s="24">
        <f t="shared" ref="O155:O162" si="52">N155*M155</f>
        <v>30.9</v>
      </c>
      <c r="P155" s="6">
        <v>80</v>
      </c>
      <c r="Q155" s="24">
        <f t="shared" ref="Q155:Q162" si="53">H155+O155+P155</f>
        <v>110.9</v>
      </c>
      <c r="R155" s="6">
        <v>1</v>
      </c>
      <c r="S155" s="9">
        <f t="shared" ref="S155:S162" si="54">Q155*R155</f>
        <v>110.9</v>
      </c>
    </row>
    <row r="156" spans="1:21" s="1" customFormat="1">
      <c r="A156" s="6" t="s">
        <v>838</v>
      </c>
      <c r="B156" s="6">
        <v>368</v>
      </c>
      <c r="C156" s="6" t="s">
        <v>140</v>
      </c>
      <c r="D156" s="6" t="s">
        <v>839</v>
      </c>
      <c r="E156" s="6"/>
      <c r="F156" s="6"/>
      <c r="G156" s="9">
        <v>9.5</v>
      </c>
      <c r="H156" s="6"/>
      <c r="I156" s="6">
        <v>13957</v>
      </c>
      <c r="J156" s="6">
        <v>14725</v>
      </c>
      <c r="K156" s="6">
        <f t="shared" si="50"/>
        <v>768</v>
      </c>
      <c r="L156" s="6">
        <v>1</v>
      </c>
      <c r="M156" s="6">
        <f t="shared" si="51"/>
        <v>768</v>
      </c>
      <c r="N156" s="23">
        <v>1.03</v>
      </c>
      <c r="O156" s="24">
        <f t="shared" si="52"/>
        <v>791.04</v>
      </c>
      <c r="P156" s="6"/>
      <c r="Q156" s="24">
        <f t="shared" si="53"/>
        <v>791.04</v>
      </c>
      <c r="R156" s="6">
        <v>1</v>
      </c>
      <c r="S156" s="9">
        <f t="shared" si="54"/>
        <v>791.04</v>
      </c>
    </row>
    <row r="157" spans="1:21" s="1" customFormat="1">
      <c r="A157" s="6" t="s">
        <v>840</v>
      </c>
      <c r="B157" s="6">
        <v>31</v>
      </c>
      <c r="C157" s="6" t="s">
        <v>140</v>
      </c>
      <c r="D157" s="6"/>
      <c r="E157" s="6"/>
      <c r="F157" s="6"/>
      <c r="G157" s="9">
        <v>9.5</v>
      </c>
      <c r="H157" s="6">
        <f t="shared" si="49"/>
        <v>0</v>
      </c>
      <c r="I157" s="6">
        <v>67650</v>
      </c>
      <c r="J157" s="6">
        <v>70781</v>
      </c>
      <c r="K157" s="6">
        <f t="shared" si="50"/>
        <v>3131</v>
      </c>
      <c r="L157" s="6">
        <v>30</v>
      </c>
      <c r="M157" s="6">
        <f t="shared" si="51"/>
        <v>93930</v>
      </c>
      <c r="N157" s="23">
        <v>1.03</v>
      </c>
      <c r="O157" s="24">
        <f t="shared" si="52"/>
        <v>96747.9</v>
      </c>
      <c r="P157" s="6"/>
      <c r="Q157" s="24">
        <f t="shared" si="53"/>
        <v>96747.9</v>
      </c>
      <c r="R157" s="6">
        <v>1</v>
      </c>
      <c r="S157" s="9">
        <f t="shared" si="54"/>
        <v>96747.9</v>
      </c>
    </row>
    <row r="158" spans="1:21" s="1" customFormat="1">
      <c r="A158" s="6" t="s">
        <v>841</v>
      </c>
      <c r="B158" s="6">
        <v>32</v>
      </c>
      <c r="C158" s="6" t="s">
        <v>140</v>
      </c>
      <c r="D158" s="6">
        <v>108</v>
      </c>
      <c r="E158" s="6">
        <v>108</v>
      </c>
      <c r="F158" s="6">
        <f t="shared" si="48"/>
        <v>0</v>
      </c>
      <c r="G158" s="9">
        <v>9.5</v>
      </c>
      <c r="H158" s="6">
        <f t="shared" si="49"/>
        <v>0</v>
      </c>
      <c r="I158" s="6">
        <v>38131</v>
      </c>
      <c r="J158" s="6">
        <v>40756</v>
      </c>
      <c r="K158" s="6">
        <f t="shared" si="50"/>
        <v>2625</v>
      </c>
      <c r="L158" s="6">
        <v>1</v>
      </c>
      <c r="M158" s="6">
        <f t="shared" si="51"/>
        <v>2625</v>
      </c>
      <c r="N158" s="23">
        <v>1.03</v>
      </c>
      <c r="O158" s="24">
        <f t="shared" si="52"/>
        <v>2703.75</v>
      </c>
      <c r="P158" s="6">
        <v>40</v>
      </c>
      <c r="Q158" s="24">
        <f t="shared" si="53"/>
        <v>2743.75</v>
      </c>
      <c r="R158" s="6">
        <v>1</v>
      </c>
      <c r="S158" s="9">
        <f t="shared" si="54"/>
        <v>2743.75</v>
      </c>
    </row>
    <row r="159" spans="1:21" s="1" customFormat="1">
      <c r="A159" s="6" t="s">
        <v>842</v>
      </c>
      <c r="B159" s="6">
        <v>351</v>
      </c>
      <c r="C159" s="6" t="s">
        <v>140</v>
      </c>
      <c r="D159" s="6" t="s">
        <v>843</v>
      </c>
      <c r="E159" s="6"/>
      <c r="F159" s="6"/>
      <c r="G159" s="9">
        <v>9.5</v>
      </c>
      <c r="H159" s="6">
        <f t="shared" si="49"/>
        <v>0</v>
      </c>
      <c r="I159" s="6">
        <v>131082</v>
      </c>
      <c r="J159" s="6">
        <v>138746</v>
      </c>
      <c r="K159" s="6">
        <f t="shared" si="50"/>
        <v>7664</v>
      </c>
      <c r="L159" s="6">
        <v>1</v>
      </c>
      <c r="M159" s="6">
        <f t="shared" si="51"/>
        <v>7664</v>
      </c>
      <c r="N159" s="23">
        <v>1.03</v>
      </c>
      <c r="O159" s="24">
        <f t="shared" si="52"/>
        <v>7893.92</v>
      </c>
      <c r="P159" s="6"/>
      <c r="Q159" s="24">
        <f t="shared" si="53"/>
        <v>7893.92</v>
      </c>
      <c r="R159" s="6">
        <v>1</v>
      </c>
      <c r="S159" s="9">
        <f t="shared" si="54"/>
        <v>7893.92</v>
      </c>
    </row>
    <row r="160" spans="1:21" s="1" customFormat="1">
      <c r="A160" s="6" t="s">
        <v>834</v>
      </c>
      <c r="B160" s="6">
        <v>274</v>
      </c>
      <c r="C160" s="6" t="s">
        <v>140</v>
      </c>
      <c r="D160" s="6">
        <v>49</v>
      </c>
      <c r="E160" s="6">
        <v>49</v>
      </c>
      <c r="F160" s="6">
        <f t="shared" si="48"/>
        <v>0</v>
      </c>
      <c r="G160" s="9">
        <v>9.5</v>
      </c>
      <c r="H160" s="6">
        <f t="shared" si="49"/>
        <v>0</v>
      </c>
      <c r="I160" s="6">
        <v>36699</v>
      </c>
      <c r="J160" s="15">
        <v>37241</v>
      </c>
      <c r="K160" s="6">
        <f t="shared" si="50"/>
        <v>542</v>
      </c>
      <c r="L160" s="6">
        <v>1</v>
      </c>
      <c r="M160" s="6">
        <f t="shared" si="51"/>
        <v>542</v>
      </c>
      <c r="N160" s="23">
        <v>1.03</v>
      </c>
      <c r="O160" s="24">
        <f t="shared" si="52"/>
        <v>558.26</v>
      </c>
      <c r="P160" s="6">
        <v>0</v>
      </c>
      <c r="Q160" s="24">
        <f t="shared" si="53"/>
        <v>558.26</v>
      </c>
      <c r="R160" s="6">
        <v>0.5</v>
      </c>
      <c r="S160" s="9">
        <f t="shared" si="54"/>
        <v>279.13</v>
      </c>
      <c r="T160" s="138"/>
      <c r="U160" s="139"/>
    </row>
    <row r="161" spans="1:19" s="1" customFormat="1">
      <c r="A161" s="6" t="s">
        <v>844</v>
      </c>
      <c r="B161" s="6">
        <v>703</v>
      </c>
      <c r="C161" s="6" t="s">
        <v>140</v>
      </c>
      <c r="D161" s="6">
        <v>68</v>
      </c>
      <c r="E161" s="6">
        <v>68</v>
      </c>
      <c r="F161" s="6">
        <f>E161-D161</f>
        <v>0</v>
      </c>
      <c r="G161" s="9">
        <v>9.5</v>
      </c>
      <c r="H161" s="6">
        <f t="shared" si="49"/>
        <v>0</v>
      </c>
      <c r="I161" s="6">
        <v>29043</v>
      </c>
      <c r="J161" s="6">
        <v>29043</v>
      </c>
      <c r="K161" s="6">
        <f t="shared" si="50"/>
        <v>0</v>
      </c>
      <c r="L161" s="6">
        <v>1</v>
      </c>
      <c r="M161" s="6">
        <f>K161*L161</f>
        <v>0</v>
      </c>
      <c r="N161" s="23">
        <v>1.03</v>
      </c>
      <c r="O161" s="24">
        <f t="shared" si="52"/>
        <v>0</v>
      </c>
      <c r="P161" s="6"/>
      <c r="Q161" s="24">
        <f t="shared" si="53"/>
        <v>0</v>
      </c>
      <c r="R161" s="6">
        <v>1</v>
      </c>
      <c r="S161" s="9">
        <f t="shared" si="54"/>
        <v>0</v>
      </c>
    </row>
    <row r="162" spans="1:19" s="1" customFormat="1">
      <c r="A162" s="6" t="s">
        <v>296</v>
      </c>
      <c r="B162" s="6">
        <v>337</v>
      </c>
      <c r="C162" s="6" t="s">
        <v>140</v>
      </c>
      <c r="D162" s="6"/>
      <c r="E162" s="6"/>
      <c r="F162" s="6"/>
      <c r="G162" s="9"/>
      <c r="H162" s="6"/>
      <c r="I162" s="6">
        <v>3621</v>
      </c>
      <c r="J162" s="6">
        <v>3849</v>
      </c>
      <c r="K162" s="6">
        <f t="shared" si="50"/>
        <v>228</v>
      </c>
      <c r="L162" s="6">
        <v>20</v>
      </c>
      <c r="M162" s="6">
        <f>L162*K162</f>
        <v>4560</v>
      </c>
      <c r="N162" s="23">
        <v>1.03</v>
      </c>
      <c r="O162" s="24">
        <f t="shared" si="52"/>
        <v>4696.8</v>
      </c>
      <c r="P162" s="6"/>
      <c r="Q162" s="24">
        <f t="shared" si="53"/>
        <v>4696.8</v>
      </c>
      <c r="R162" s="6">
        <v>1</v>
      </c>
      <c r="S162" s="9">
        <f t="shared" si="54"/>
        <v>4696.8</v>
      </c>
    </row>
    <row r="163" spans="1:19" s="1" customFormat="1">
      <c r="A163" s="6" t="s">
        <v>23</v>
      </c>
      <c r="B163" s="6"/>
      <c r="C163" s="6" t="s">
        <v>140</v>
      </c>
      <c r="D163" s="6"/>
      <c r="E163" s="6"/>
      <c r="F163" s="6">
        <f>SUM(F155:F162)</f>
        <v>0</v>
      </c>
      <c r="G163" s="9">
        <v>9.5</v>
      </c>
      <c r="H163" s="6">
        <f>F163*G163</f>
        <v>0</v>
      </c>
      <c r="I163" s="6"/>
      <c r="J163" s="6"/>
      <c r="K163" s="6"/>
      <c r="L163" s="6"/>
      <c r="M163" s="6">
        <f>SUM(M155:M162)</f>
        <v>110119</v>
      </c>
      <c r="N163" s="23">
        <v>1.03</v>
      </c>
      <c r="O163" s="24">
        <f>M163*N163</f>
        <v>113422.57</v>
      </c>
      <c r="P163" s="6">
        <f>SUM(P155:P161)</f>
        <v>120</v>
      </c>
      <c r="Q163" s="24">
        <f>P163+O163+H163</f>
        <v>113542.57</v>
      </c>
      <c r="R163" s="6"/>
      <c r="S163" s="9">
        <f>SUM(S155:S162)</f>
        <v>113263.44</v>
      </c>
    </row>
    <row r="164" spans="1:19" s="1" customFormat="1">
      <c r="A164" s="6" t="s">
        <v>845</v>
      </c>
      <c r="B164" s="6"/>
      <c r="C164" s="6" t="s">
        <v>140</v>
      </c>
      <c r="D164" s="6" t="s">
        <v>846</v>
      </c>
      <c r="E164" s="6"/>
      <c r="F164" s="6"/>
      <c r="G164" s="9"/>
      <c r="H164" s="6"/>
      <c r="I164" s="6"/>
      <c r="J164" s="6"/>
      <c r="K164" s="6"/>
      <c r="L164" s="6"/>
      <c r="M164" s="6"/>
      <c r="N164" s="23"/>
      <c r="O164" s="24"/>
      <c r="P164" s="6"/>
      <c r="Q164" s="24"/>
      <c r="R164" s="6"/>
      <c r="S164" s="9">
        <f>'3#楼'!S76</f>
        <v>154763.898984559</v>
      </c>
    </row>
    <row r="165" spans="1:19" s="1" customFormat="1">
      <c r="A165" s="6" t="s">
        <v>383</v>
      </c>
      <c r="B165" s="6"/>
      <c r="C165" s="6" t="s">
        <v>140</v>
      </c>
      <c r="D165" s="6" t="s">
        <v>38</v>
      </c>
      <c r="E165" s="6"/>
      <c r="F165" s="6"/>
      <c r="G165" s="9">
        <v>9.5</v>
      </c>
      <c r="H165" s="6"/>
      <c r="I165" s="6"/>
      <c r="J165" s="6"/>
      <c r="K165" s="6"/>
      <c r="L165" s="6"/>
      <c r="M165" s="25"/>
      <c r="N165" s="23">
        <v>1.03</v>
      </c>
      <c r="O165" s="24"/>
      <c r="P165" s="6"/>
      <c r="Q165" s="24">
        <f>S9</f>
        <v>4804.95</v>
      </c>
      <c r="R165" s="6">
        <v>3.1969999999999998E-2</v>
      </c>
      <c r="S165" s="9">
        <f>Q165*R165</f>
        <v>153.61425149999999</v>
      </c>
    </row>
    <row r="166" spans="1:19" s="1" customFormat="1">
      <c r="A166" s="6" t="s">
        <v>383</v>
      </c>
      <c r="B166" s="6"/>
      <c r="C166" s="6" t="s">
        <v>140</v>
      </c>
      <c r="D166" s="6" t="s">
        <v>385</v>
      </c>
      <c r="E166" s="6"/>
      <c r="F166" s="34">
        <f>H166/G166</f>
        <v>0</v>
      </c>
      <c r="G166" s="9">
        <v>9.5</v>
      </c>
      <c r="H166" s="9">
        <f>S166</f>
        <v>0</v>
      </c>
      <c r="I166" s="6"/>
      <c r="J166" s="6"/>
      <c r="K166" s="6"/>
      <c r="L166" s="6"/>
      <c r="M166" s="25"/>
      <c r="N166" s="23">
        <v>1.03</v>
      </c>
      <c r="O166" s="24"/>
      <c r="P166" s="6"/>
      <c r="Q166" s="24">
        <f>S10</f>
        <v>0</v>
      </c>
      <c r="R166" s="6">
        <v>2.9399999999999999E-2</v>
      </c>
      <c r="S166" s="9">
        <f>Q166*R166</f>
        <v>0</v>
      </c>
    </row>
    <row r="167" spans="1:19" s="1" customFormat="1">
      <c r="A167" s="6" t="s">
        <v>817</v>
      </c>
      <c r="B167" s="6"/>
      <c r="C167" s="6"/>
      <c r="D167" s="6"/>
      <c r="E167" s="6"/>
      <c r="F167" s="34">
        <f>H167/G167</f>
        <v>0</v>
      </c>
      <c r="G167" s="9">
        <v>9.5</v>
      </c>
      <c r="H167" s="6">
        <f>SUM(H163:H166)</f>
        <v>0</v>
      </c>
      <c r="I167" s="6"/>
      <c r="J167" s="6"/>
      <c r="K167" s="6"/>
      <c r="L167" s="6"/>
      <c r="M167" s="25">
        <f>O167/N167</f>
        <v>260369.857510737</v>
      </c>
      <c r="N167" s="23">
        <v>1.03</v>
      </c>
      <c r="O167" s="24">
        <f>S167-H167</f>
        <v>268180.95323605899</v>
      </c>
      <c r="P167" s="6"/>
      <c r="Q167" s="24"/>
      <c r="R167" s="6"/>
      <c r="S167" s="9">
        <f>SUM(S163:S166)</f>
        <v>268180.95323605899</v>
      </c>
    </row>
    <row r="168" spans="1:19" s="1" customFormat="1">
      <c r="A168" s="33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52"/>
    </row>
    <row r="169" spans="1:19" s="1" customFormat="1"/>
    <row r="170" spans="1:19" s="1" customFormat="1"/>
    <row r="171" spans="1:19" s="1" customFormat="1" ht="28.5">
      <c r="A171" s="6" t="s">
        <v>1</v>
      </c>
      <c r="B171" s="14" t="s">
        <v>27</v>
      </c>
      <c r="C171" s="84" t="s">
        <v>804</v>
      </c>
      <c r="D171" s="6" t="s">
        <v>30</v>
      </c>
      <c r="E171" s="6" t="s">
        <v>31</v>
      </c>
      <c r="F171" s="6" t="s">
        <v>6</v>
      </c>
      <c r="G171" s="8" t="s">
        <v>32</v>
      </c>
      <c r="H171" s="6" t="s">
        <v>847</v>
      </c>
      <c r="I171" s="6" t="s">
        <v>2</v>
      </c>
      <c r="J171" s="6" t="s">
        <v>3</v>
      </c>
      <c r="K171" s="6" t="s">
        <v>4</v>
      </c>
      <c r="L171" s="6" t="s">
        <v>5</v>
      </c>
      <c r="M171" s="6" t="s">
        <v>6</v>
      </c>
      <c r="N171" s="23">
        <v>1.03</v>
      </c>
      <c r="O171" s="24" t="s">
        <v>8</v>
      </c>
      <c r="P171" s="6" t="s">
        <v>38</v>
      </c>
      <c r="Q171" s="24" t="s">
        <v>23</v>
      </c>
      <c r="R171" s="6" t="s">
        <v>39</v>
      </c>
      <c r="S171" s="9" t="s">
        <v>40</v>
      </c>
    </row>
    <row r="172" spans="1:19" s="1" customFormat="1">
      <c r="A172" s="15" t="s">
        <v>848</v>
      </c>
      <c r="B172" s="6"/>
      <c r="C172" s="6">
        <v>4530</v>
      </c>
      <c r="D172" s="6" t="s">
        <v>849</v>
      </c>
      <c r="E172" s="6"/>
      <c r="F172" s="6"/>
      <c r="G172" s="8"/>
      <c r="H172" s="6"/>
      <c r="I172" s="6"/>
      <c r="J172" s="6"/>
      <c r="K172" s="6"/>
      <c r="L172" s="6"/>
      <c r="M172" s="6"/>
      <c r="N172" s="23"/>
      <c r="O172" s="24"/>
      <c r="P172" s="6"/>
      <c r="Q172" s="24"/>
      <c r="R172" s="6"/>
      <c r="S172" s="9"/>
    </row>
    <row r="173" spans="1:19" s="1" customFormat="1">
      <c r="A173" s="6" t="s">
        <v>533</v>
      </c>
      <c r="B173" s="15">
        <v>73</v>
      </c>
      <c r="C173" s="15" t="s">
        <v>850</v>
      </c>
      <c r="D173" s="6"/>
      <c r="E173" s="6"/>
      <c r="F173" s="6"/>
      <c r="G173" s="8"/>
      <c r="H173" s="6"/>
      <c r="I173" s="6">
        <v>21641</v>
      </c>
      <c r="J173" s="6">
        <v>23746</v>
      </c>
      <c r="K173" s="6">
        <f>J173-I173</f>
        <v>2105</v>
      </c>
      <c r="L173" s="6">
        <v>1</v>
      </c>
      <c r="M173" s="6">
        <f>L173*K173</f>
        <v>2105</v>
      </c>
      <c r="N173" s="23">
        <v>1.03</v>
      </c>
      <c r="O173" s="24">
        <f>N173*M173</f>
        <v>2168.15</v>
      </c>
      <c r="P173" s="6"/>
      <c r="Q173" s="24">
        <f t="shared" ref="Q173:Q178" si="55">H173+O173+P173</f>
        <v>2168.15</v>
      </c>
      <c r="R173" s="16">
        <v>0.33333332999999998</v>
      </c>
      <c r="S173" s="9">
        <f>Q173*R173</f>
        <v>722.71665943949995</v>
      </c>
    </row>
    <row r="174" spans="1:19" s="1" customFormat="1">
      <c r="A174" s="6" t="s">
        <v>851</v>
      </c>
      <c r="B174" s="15">
        <v>92</v>
      </c>
      <c r="C174" s="15" t="s">
        <v>850</v>
      </c>
      <c r="D174" s="6"/>
      <c r="E174" s="6"/>
      <c r="F174" s="6"/>
      <c r="G174" s="8"/>
      <c r="H174" s="6"/>
      <c r="I174" s="6">
        <v>10113</v>
      </c>
      <c r="J174" s="6">
        <v>10391</v>
      </c>
      <c r="K174" s="6">
        <f>J174-I174</f>
        <v>278</v>
      </c>
      <c r="L174" s="6">
        <v>1</v>
      </c>
      <c r="M174" s="6">
        <f>L174*K174</f>
        <v>278</v>
      </c>
      <c r="N174" s="23">
        <v>1.03</v>
      </c>
      <c r="O174" s="24">
        <f>N174*M174</f>
        <v>286.33999999999997</v>
      </c>
      <c r="P174" s="6"/>
      <c r="Q174" s="24">
        <f t="shared" si="55"/>
        <v>286.33999999999997</v>
      </c>
      <c r="R174" s="6">
        <v>1</v>
      </c>
      <c r="S174" s="9">
        <f>Q174*R174</f>
        <v>286.33999999999997</v>
      </c>
    </row>
    <row r="175" spans="1:19" s="1" customFormat="1">
      <c r="A175" s="6" t="s">
        <v>852</v>
      </c>
      <c r="B175" s="15">
        <v>580</v>
      </c>
      <c r="C175" s="15" t="s">
        <v>850</v>
      </c>
      <c r="D175" s="6"/>
      <c r="E175" s="6"/>
      <c r="F175" s="6"/>
      <c r="G175" s="8"/>
      <c r="H175" s="6"/>
      <c r="I175" s="6">
        <v>39726</v>
      </c>
      <c r="J175" s="6">
        <v>40332</v>
      </c>
      <c r="K175" s="6">
        <f>J175-I175</f>
        <v>606</v>
      </c>
      <c r="L175" s="6">
        <v>30</v>
      </c>
      <c r="M175" s="6">
        <f>L175*K175</f>
        <v>18180</v>
      </c>
      <c r="N175" s="23">
        <v>1.03</v>
      </c>
      <c r="O175" s="24">
        <f>N175*M175</f>
        <v>18725.400000000001</v>
      </c>
      <c r="P175" s="6"/>
      <c r="Q175" s="24">
        <f t="shared" si="55"/>
        <v>18725.400000000001</v>
      </c>
      <c r="R175" s="6">
        <v>1</v>
      </c>
      <c r="S175" s="9">
        <f>Q175*R175</f>
        <v>18725.400000000001</v>
      </c>
    </row>
    <row r="176" spans="1:19" s="1" customFormat="1">
      <c r="A176" s="6" t="s">
        <v>853</v>
      </c>
      <c r="B176" s="15">
        <v>93</v>
      </c>
      <c r="C176" s="15" t="s">
        <v>850</v>
      </c>
      <c r="D176" s="6"/>
      <c r="E176" s="6"/>
      <c r="F176" s="6"/>
      <c r="G176" s="8"/>
      <c r="H176" s="6"/>
      <c r="I176" s="6">
        <v>39799</v>
      </c>
      <c r="J176" s="6">
        <v>40782</v>
      </c>
      <c r="K176" s="6">
        <f>J176-I176</f>
        <v>983</v>
      </c>
      <c r="L176" s="6">
        <v>1</v>
      </c>
      <c r="M176" s="6">
        <f>L176*K176</f>
        <v>983</v>
      </c>
      <c r="N176" s="23">
        <v>1.03</v>
      </c>
      <c r="O176" s="24">
        <f>N176*M176</f>
        <v>1012.49</v>
      </c>
      <c r="P176" s="6"/>
      <c r="Q176" s="24">
        <f t="shared" si="55"/>
        <v>1012.49</v>
      </c>
      <c r="R176" s="6">
        <v>1</v>
      </c>
      <c r="S176" s="9">
        <f>Q176*R176</f>
        <v>1012.49</v>
      </c>
    </row>
    <row r="177" spans="1:19" s="1" customFormat="1">
      <c r="A177" s="6" t="s">
        <v>536</v>
      </c>
      <c r="B177" s="15">
        <v>97</v>
      </c>
      <c r="C177" s="15" t="s">
        <v>850</v>
      </c>
      <c r="D177" s="6"/>
      <c r="E177" s="6"/>
      <c r="F177" s="6"/>
      <c r="G177" s="8"/>
      <c r="H177" s="6"/>
      <c r="I177" s="6">
        <v>8377</v>
      </c>
      <c r="J177" s="6">
        <v>8641</v>
      </c>
      <c r="K177" s="6">
        <f>J177-I177</f>
        <v>264</v>
      </c>
      <c r="L177" s="6">
        <v>1</v>
      </c>
      <c r="M177" s="6">
        <f>L177*K177</f>
        <v>264</v>
      </c>
      <c r="N177" s="23">
        <v>1.03</v>
      </c>
      <c r="O177" s="24">
        <f>N177*M177</f>
        <v>271.92</v>
      </c>
      <c r="P177" s="6"/>
      <c r="Q177" s="24">
        <f t="shared" si="55"/>
        <v>271.92</v>
      </c>
      <c r="R177" s="6">
        <v>0.5</v>
      </c>
      <c r="S177" s="9">
        <f>Q177*R177</f>
        <v>135.96</v>
      </c>
    </row>
    <row r="178" spans="1:19" s="1" customFormat="1">
      <c r="A178" s="6" t="s">
        <v>23</v>
      </c>
      <c r="B178" s="15"/>
      <c r="C178" s="15" t="s">
        <v>850</v>
      </c>
      <c r="D178" s="6"/>
      <c r="E178" s="6"/>
      <c r="F178" s="6"/>
      <c r="G178" s="8"/>
      <c r="H178" s="6"/>
      <c r="I178" s="6"/>
      <c r="J178" s="6"/>
      <c r="K178" s="6"/>
      <c r="L178" s="6"/>
      <c r="M178" s="6">
        <f>SUM(M173:M177)</f>
        <v>21810</v>
      </c>
      <c r="N178" s="23">
        <v>1.03</v>
      </c>
      <c r="O178" s="24">
        <f>M178*N178</f>
        <v>22464.3</v>
      </c>
      <c r="P178" s="6"/>
      <c r="Q178" s="24">
        <f t="shared" si="55"/>
        <v>22464.3</v>
      </c>
      <c r="R178" s="6"/>
      <c r="S178" s="9">
        <f>SUM(S173:S177)</f>
        <v>20882.906659439501</v>
      </c>
    </row>
    <row r="179" spans="1:19" s="1" customFormat="1" ht="21" customHeight="1">
      <c r="A179" s="75"/>
      <c r="B179" s="15"/>
      <c r="C179" s="15"/>
      <c r="D179" s="6"/>
      <c r="E179" s="6"/>
      <c r="F179" s="6"/>
      <c r="G179" s="8"/>
      <c r="H179" s="6"/>
      <c r="I179" s="6"/>
      <c r="J179" s="6"/>
      <c r="K179" s="6"/>
      <c r="L179" s="6"/>
      <c r="M179" s="16"/>
      <c r="N179" s="23"/>
      <c r="O179" s="24"/>
      <c r="P179" s="6"/>
      <c r="Q179" s="24"/>
      <c r="R179" s="22"/>
      <c r="S179" s="52"/>
    </row>
    <row r="180" spans="1:19" s="1" customFormat="1"/>
    <row r="181" spans="1:19" s="1" customFormat="1"/>
    <row r="182" spans="1:19" s="1" customFormat="1" ht="28.5">
      <c r="A182" s="6" t="s">
        <v>854</v>
      </c>
      <c r="B182" s="14" t="s">
        <v>27</v>
      </c>
      <c r="C182" s="84" t="s">
        <v>804</v>
      </c>
      <c r="D182" s="6" t="s">
        <v>30</v>
      </c>
      <c r="E182" s="6" t="s">
        <v>31</v>
      </c>
      <c r="F182" s="6" t="s">
        <v>6</v>
      </c>
      <c r="G182" s="8" t="s">
        <v>32</v>
      </c>
      <c r="H182" s="6" t="s">
        <v>847</v>
      </c>
      <c r="I182" s="6" t="s">
        <v>2</v>
      </c>
      <c r="J182" s="6" t="s">
        <v>3</v>
      </c>
      <c r="K182" s="6" t="s">
        <v>4</v>
      </c>
      <c r="L182" s="6" t="s">
        <v>5</v>
      </c>
      <c r="M182" s="6" t="s">
        <v>6</v>
      </c>
      <c r="N182" s="23">
        <v>1.03</v>
      </c>
      <c r="O182" s="24" t="s">
        <v>8</v>
      </c>
      <c r="P182" s="6" t="s">
        <v>38</v>
      </c>
      <c r="Q182" s="24" t="s">
        <v>23</v>
      </c>
      <c r="R182" s="6" t="s">
        <v>39</v>
      </c>
      <c r="S182" s="9" t="s">
        <v>40</v>
      </c>
    </row>
    <row r="183" spans="1:19" s="1" customFormat="1">
      <c r="A183" s="6" t="s">
        <v>855</v>
      </c>
      <c r="B183" s="6">
        <v>148</v>
      </c>
      <c r="C183" s="6" t="s">
        <v>856</v>
      </c>
      <c r="D183" s="6">
        <v>40</v>
      </c>
      <c r="E183" s="6">
        <v>40</v>
      </c>
      <c r="F183" s="6">
        <f>SUM(E183-D183)</f>
        <v>0</v>
      </c>
      <c r="G183" s="9">
        <v>9.5</v>
      </c>
      <c r="H183" s="6">
        <f>F183*G183</f>
        <v>0</v>
      </c>
      <c r="I183" s="6">
        <v>21383</v>
      </c>
      <c r="J183" s="6">
        <v>21941</v>
      </c>
      <c r="K183" s="6">
        <f>J183-I183</f>
        <v>558</v>
      </c>
      <c r="L183" s="6">
        <v>80</v>
      </c>
      <c r="M183" s="6">
        <f>L183*K183</f>
        <v>44640</v>
      </c>
      <c r="N183" s="23">
        <v>1.03</v>
      </c>
      <c r="O183" s="24">
        <f>N183*M183</f>
        <v>45979.199999999997</v>
      </c>
      <c r="P183" s="6"/>
      <c r="Q183" s="24">
        <f>H183+O183+P183</f>
        <v>45979.199999999997</v>
      </c>
      <c r="R183" s="6">
        <v>1</v>
      </c>
      <c r="S183" s="9">
        <f>Q183*R183</f>
        <v>45979.199999999997</v>
      </c>
    </row>
    <row r="184" spans="1:19" s="1" customFormat="1">
      <c r="A184" s="6" t="s">
        <v>857</v>
      </c>
      <c r="B184" s="6">
        <v>140</v>
      </c>
      <c r="C184" s="6" t="s">
        <v>856</v>
      </c>
      <c r="D184" s="6"/>
      <c r="E184" s="6"/>
      <c r="F184" s="6"/>
      <c r="G184" s="9"/>
      <c r="H184" s="6"/>
      <c r="I184" s="6">
        <v>8664</v>
      </c>
      <c r="J184" s="6">
        <v>9284</v>
      </c>
      <c r="K184" s="6">
        <f>J184-I184</f>
        <v>620</v>
      </c>
      <c r="L184" s="6">
        <v>40</v>
      </c>
      <c r="M184" s="6">
        <f>L184*K184</f>
        <v>24800</v>
      </c>
      <c r="N184" s="23">
        <v>1.03</v>
      </c>
      <c r="O184" s="24">
        <f>N184*M184</f>
        <v>25544</v>
      </c>
      <c r="P184" s="6"/>
      <c r="Q184" s="24">
        <f>H184+O184+P184</f>
        <v>25544</v>
      </c>
      <c r="R184" s="6">
        <v>1</v>
      </c>
      <c r="S184" s="9">
        <f>Q184*R184</f>
        <v>25544</v>
      </c>
    </row>
    <row r="185" spans="1:19" s="1" customFormat="1">
      <c r="A185" s="145" t="s">
        <v>23</v>
      </c>
      <c r="B185" s="145"/>
      <c r="C185" s="6"/>
      <c r="D185" s="6"/>
      <c r="E185" s="6"/>
      <c r="F185" s="6"/>
      <c r="G185" s="9"/>
      <c r="H185" s="6"/>
      <c r="I185" s="6"/>
      <c r="J185" s="6"/>
      <c r="K185" s="6"/>
      <c r="L185" s="6"/>
      <c r="M185" s="6"/>
      <c r="N185" s="23"/>
      <c r="O185" s="24"/>
      <c r="P185" s="6"/>
      <c r="Q185" s="24"/>
      <c r="R185" s="6"/>
      <c r="S185" s="153">
        <f>SUM(S183:S184)</f>
        <v>71523.199999999997</v>
      </c>
    </row>
    <row r="186" spans="1:19" s="1" customForma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</row>
    <row r="187" spans="1:19" s="1" customFormat="1"/>
    <row r="188" spans="1:19" s="1" customFormat="1"/>
    <row r="189" spans="1:19" s="1" customFormat="1" ht="28.5">
      <c r="A189" s="6" t="s">
        <v>858</v>
      </c>
      <c r="B189" s="14" t="s">
        <v>27</v>
      </c>
      <c r="C189" s="84" t="s">
        <v>804</v>
      </c>
      <c r="D189" s="6" t="s">
        <v>30</v>
      </c>
      <c r="E189" s="6" t="s">
        <v>31</v>
      </c>
      <c r="F189" s="6" t="s">
        <v>6</v>
      </c>
      <c r="G189" s="8" t="s">
        <v>32</v>
      </c>
      <c r="H189" s="6" t="s">
        <v>847</v>
      </c>
      <c r="I189" s="6" t="s">
        <v>2</v>
      </c>
      <c r="J189" s="6" t="s">
        <v>3</v>
      </c>
      <c r="K189" s="6" t="s">
        <v>4</v>
      </c>
      <c r="L189" s="6" t="s">
        <v>5</v>
      </c>
      <c r="M189" s="6" t="s">
        <v>6</v>
      </c>
      <c r="N189" s="23">
        <v>1.03</v>
      </c>
      <c r="O189" s="24" t="s">
        <v>8</v>
      </c>
      <c r="P189" s="6" t="s">
        <v>38</v>
      </c>
      <c r="Q189" s="24" t="s">
        <v>23</v>
      </c>
      <c r="R189" s="6" t="s">
        <v>39</v>
      </c>
      <c r="S189" s="9" t="s">
        <v>40</v>
      </c>
    </row>
    <row r="190" spans="1:19" s="1" customFormat="1">
      <c r="A190" s="6" t="s">
        <v>352</v>
      </c>
      <c r="B190" s="6"/>
      <c r="C190" s="6" t="s">
        <v>353</v>
      </c>
      <c r="D190" s="6"/>
      <c r="E190" s="6"/>
      <c r="F190" s="6"/>
      <c r="G190" s="9"/>
      <c r="H190" s="6"/>
      <c r="I190" s="6">
        <v>0</v>
      </c>
      <c r="J190" s="6">
        <v>0</v>
      </c>
      <c r="K190" s="6">
        <f t="shared" ref="K190:K193" si="56">J190-I190</f>
        <v>0</v>
      </c>
      <c r="L190" s="6">
        <v>1</v>
      </c>
      <c r="M190" s="6">
        <f t="shared" ref="M190:M193" si="57">L190*K190</f>
        <v>0</v>
      </c>
      <c r="N190" s="23">
        <v>1.03</v>
      </c>
      <c r="O190" s="24">
        <f t="shared" ref="O190:O193" si="58">N190*M190</f>
        <v>0</v>
      </c>
      <c r="P190" s="6"/>
      <c r="Q190" s="24">
        <f t="shared" ref="Q190:Q193" si="59">H190+O190+P190</f>
        <v>0</v>
      </c>
      <c r="R190" s="6">
        <v>0.5</v>
      </c>
      <c r="S190" s="9">
        <f t="shared" ref="S190:S193" si="60">Q190*R190</f>
        <v>0</v>
      </c>
    </row>
    <row r="191" spans="1:19" s="1" customFormat="1">
      <c r="A191" s="6" t="s">
        <v>859</v>
      </c>
      <c r="B191" s="6"/>
      <c r="C191" s="6" t="s">
        <v>104</v>
      </c>
      <c r="D191" s="6" t="s">
        <v>860</v>
      </c>
      <c r="E191" s="6"/>
      <c r="F191" s="6"/>
      <c r="G191" s="9"/>
      <c r="H191" s="6"/>
      <c r="I191" s="6"/>
      <c r="J191" s="6"/>
      <c r="K191" s="6"/>
      <c r="L191" s="6"/>
      <c r="M191" s="6"/>
      <c r="N191" s="23"/>
      <c r="O191" s="24"/>
      <c r="P191" s="6"/>
      <c r="Q191" s="24"/>
      <c r="R191" s="6">
        <v>1</v>
      </c>
      <c r="S191" s="9">
        <f t="shared" si="60"/>
        <v>0</v>
      </c>
    </row>
    <row r="192" spans="1:19" s="1" customFormat="1">
      <c r="A192" s="6" t="s">
        <v>363</v>
      </c>
      <c r="B192" s="6">
        <v>139</v>
      </c>
      <c r="C192" s="6"/>
      <c r="D192" s="6"/>
      <c r="E192" s="6"/>
      <c r="F192" s="6"/>
      <c r="G192" s="9"/>
      <c r="H192" s="6"/>
      <c r="I192" s="6">
        <v>2398</v>
      </c>
      <c r="J192" s="6">
        <v>2398</v>
      </c>
      <c r="K192" s="6">
        <f t="shared" si="56"/>
        <v>0</v>
      </c>
      <c r="L192" s="6">
        <v>1</v>
      </c>
      <c r="M192" s="6">
        <f t="shared" si="57"/>
        <v>0</v>
      </c>
      <c r="N192" s="23">
        <v>1.03</v>
      </c>
      <c r="O192" s="24">
        <f t="shared" si="58"/>
        <v>0</v>
      </c>
      <c r="P192" s="6"/>
      <c r="Q192" s="24">
        <f t="shared" si="59"/>
        <v>0</v>
      </c>
      <c r="R192" s="6">
        <v>0.25</v>
      </c>
      <c r="S192" s="9">
        <f t="shared" si="60"/>
        <v>0</v>
      </c>
    </row>
    <row r="193" spans="1:19" s="1" customFormat="1">
      <c r="A193" s="6" t="s">
        <v>364</v>
      </c>
      <c r="B193" s="6">
        <v>354</v>
      </c>
      <c r="C193" s="6"/>
      <c r="D193" s="6"/>
      <c r="E193" s="6"/>
      <c r="F193" s="6"/>
      <c r="G193" s="9"/>
      <c r="H193" s="6"/>
      <c r="I193" s="6">
        <v>379658</v>
      </c>
      <c r="J193" s="6">
        <v>379658</v>
      </c>
      <c r="K193" s="6">
        <f t="shared" si="56"/>
        <v>0</v>
      </c>
      <c r="L193" s="6">
        <v>1</v>
      </c>
      <c r="M193" s="6">
        <f t="shared" si="57"/>
        <v>0</v>
      </c>
      <c r="N193" s="23">
        <v>1.03</v>
      </c>
      <c r="O193" s="24">
        <f t="shared" si="58"/>
        <v>0</v>
      </c>
      <c r="P193" s="6"/>
      <c r="Q193" s="24">
        <f t="shared" si="59"/>
        <v>0</v>
      </c>
      <c r="R193" s="6">
        <v>0.25</v>
      </c>
      <c r="S193" s="9">
        <f t="shared" si="60"/>
        <v>0</v>
      </c>
    </row>
    <row r="194" spans="1:19" s="1" customFormat="1">
      <c r="A194" s="6" t="s">
        <v>23</v>
      </c>
      <c r="B194" s="6"/>
      <c r="C194" s="6"/>
      <c r="D194" s="6"/>
      <c r="E194" s="6"/>
      <c r="F194" s="6"/>
      <c r="G194" s="9"/>
      <c r="H194" s="6"/>
      <c r="I194" s="6"/>
      <c r="J194" s="6"/>
      <c r="K194" s="6"/>
      <c r="L194" s="6"/>
      <c r="M194" s="6"/>
      <c r="N194" s="23"/>
      <c r="O194" s="24"/>
      <c r="P194" s="6"/>
      <c r="Q194" s="24"/>
      <c r="R194" s="6"/>
      <c r="S194" s="9">
        <f>SUM(S190:S193)</f>
        <v>0</v>
      </c>
    </row>
    <row r="195" spans="1:19" s="1" customForma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</row>
    <row r="196" spans="1:19" s="1" customFormat="1"/>
    <row r="197" spans="1:19" s="1" customFormat="1"/>
    <row r="198" spans="1:19" s="1" customFormat="1"/>
    <row r="199" spans="1:19" s="1" customFormat="1"/>
    <row r="200" spans="1:19" s="1" customFormat="1"/>
    <row r="201" spans="1:19" s="1" customFormat="1"/>
    <row r="202" spans="1:19" s="1" customFormat="1"/>
    <row r="203" spans="1:19" s="1" customFormat="1"/>
    <row r="204" spans="1:19" s="1" customFormat="1"/>
    <row r="205" spans="1:19" s="1" customFormat="1" ht="28.5">
      <c r="A205" s="6" t="s">
        <v>1</v>
      </c>
      <c r="B205" s="14" t="s">
        <v>27</v>
      </c>
      <c r="C205" s="84" t="s">
        <v>804</v>
      </c>
      <c r="D205" s="6" t="s">
        <v>30</v>
      </c>
      <c r="E205" s="6" t="s">
        <v>31</v>
      </c>
      <c r="F205" s="6" t="s">
        <v>6</v>
      </c>
      <c r="G205" s="9" t="s">
        <v>32</v>
      </c>
      <c r="H205" s="6" t="s">
        <v>33</v>
      </c>
      <c r="I205" s="6" t="s">
        <v>2</v>
      </c>
      <c r="J205" s="6" t="s">
        <v>3</v>
      </c>
      <c r="K205" s="6" t="s">
        <v>4</v>
      </c>
      <c r="L205" s="6" t="s">
        <v>5</v>
      </c>
      <c r="M205" s="6" t="s">
        <v>6</v>
      </c>
      <c r="N205" s="23"/>
      <c r="O205" s="24" t="s">
        <v>824</v>
      </c>
      <c r="P205" s="6" t="s">
        <v>38</v>
      </c>
      <c r="Q205" s="24" t="s">
        <v>825</v>
      </c>
      <c r="R205" s="6" t="s">
        <v>39</v>
      </c>
      <c r="S205" s="9" t="s">
        <v>40</v>
      </c>
    </row>
    <row r="206" spans="1:19" s="1" customFormat="1">
      <c r="A206" s="6" t="s">
        <v>861</v>
      </c>
      <c r="B206" s="6"/>
      <c r="C206" s="6">
        <v>4529</v>
      </c>
      <c r="D206" s="6"/>
      <c r="E206" s="6"/>
      <c r="F206" s="6"/>
      <c r="G206" s="9"/>
      <c r="H206" s="6"/>
      <c r="I206" s="6"/>
      <c r="J206" s="6"/>
      <c r="K206" s="6"/>
      <c r="L206" s="6"/>
      <c r="M206" s="6"/>
      <c r="N206" s="23"/>
      <c r="O206" s="24"/>
      <c r="P206" s="6"/>
      <c r="Q206" s="24"/>
      <c r="R206" s="6"/>
      <c r="S206" s="9"/>
    </row>
    <row r="207" spans="1:19" s="1" customFormat="1">
      <c r="A207" s="6" t="s">
        <v>862</v>
      </c>
      <c r="B207" s="6">
        <v>420</v>
      </c>
      <c r="C207" s="6" t="s">
        <v>863</v>
      </c>
      <c r="D207" s="6"/>
      <c r="E207" s="6"/>
      <c r="F207" s="6"/>
      <c r="G207" s="8"/>
      <c r="H207" s="6"/>
      <c r="I207" s="6">
        <v>2914</v>
      </c>
      <c r="J207" s="6">
        <v>3166</v>
      </c>
      <c r="K207" s="6">
        <f t="shared" ref="K207:K214" si="61">J207-I207</f>
        <v>252</v>
      </c>
      <c r="L207" s="6">
        <v>1</v>
      </c>
      <c r="M207" s="6">
        <f t="shared" ref="M207:M214" si="62">L207*K207</f>
        <v>252</v>
      </c>
      <c r="N207" s="23">
        <v>1.03</v>
      </c>
      <c r="O207" s="24">
        <f t="shared" ref="O207:O214" si="63">N207*M207</f>
        <v>259.56</v>
      </c>
      <c r="P207" s="6"/>
      <c r="Q207" s="24">
        <f t="shared" ref="Q207:Q214" si="64">H207+O207+P207</f>
        <v>259.56</v>
      </c>
      <c r="R207" s="6">
        <v>1</v>
      </c>
      <c r="S207" s="9">
        <f t="shared" ref="S207:S216" si="65">Q207*R207</f>
        <v>259.56</v>
      </c>
    </row>
    <row r="208" spans="1:19" s="1" customFormat="1">
      <c r="A208" s="6" t="s">
        <v>864</v>
      </c>
      <c r="B208" s="6">
        <v>96</v>
      </c>
      <c r="C208" s="6" t="s">
        <v>863</v>
      </c>
      <c r="D208" s="6">
        <v>69</v>
      </c>
      <c r="E208" s="6"/>
      <c r="F208" s="6"/>
      <c r="G208" s="9"/>
      <c r="H208" s="6"/>
      <c r="I208" s="6">
        <v>45601</v>
      </c>
      <c r="J208" s="6">
        <v>48046</v>
      </c>
      <c r="K208" s="6">
        <f t="shared" si="61"/>
        <v>2445</v>
      </c>
      <c r="L208" s="6">
        <v>1</v>
      </c>
      <c r="M208" s="6">
        <f t="shared" si="62"/>
        <v>2445</v>
      </c>
      <c r="N208" s="23">
        <v>1.03</v>
      </c>
      <c r="O208" s="24">
        <f t="shared" si="63"/>
        <v>2518.35</v>
      </c>
      <c r="P208" s="6"/>
      <c r="Q208" s="24">
        <f t="shared" si="64"/>
        <v>2518.35</v>
      </c>
      <c r="R208" s="6">
        <v>1</v>
      </c>
      <c r="S208" s="9">
        <f t="shared" si="65"/>
        <v>2518.35</v>
      </c>
    </row>
    <row r="209" spans="1:19" s="1" customFormat="1">
      <c r="A209" s="6" t="s">
        <v>865</v>
      </c>
      <c r="B209" s="6">
        <v>99</v>
      </c>
      <c r="C209" s="6" t="s">
        <v>863</v>
      </c>
      <c r="D209" s="6">
        <v>19</v>
      </c>
      <c r="E209" s="6">
        <v>19</v>
      </c>
      <c r="F209" s="6">
        <f>SUM(E209-D209)</f>
        <v>0</v>
      </c>
      <c r="G209" s="9">
        <v>9.5</v>
      </c>
      <c r="H209" s="6">
        <f>F209*G209</f>
        <v>0</v>
      </c>
      <c r="I209" s="6">
        <v>9803</v>
      </c>
      <c r="J209" s="6">
        <v>9943</v>
      </c>
      <c r="K209" s="6">
        <f t="shared" si="61"/>
        <v>140</v>
      </c>
      <c r="L209" s="6">
        <v>1</v>
      </c>
      <c r="M209" s="6">
        <f t="shared" si="62"/>
        <v>140</v>
      </c>
      <c r="N209" s="23">
        <v>1.03</v>
      </c>
      <c r="O209" s="24">
        <f t="shared" si="63"/>
        <v>144.19999999999999</v>
      </c>
      <c r="P209" s="6"/>
      <c r="Q209" s="24">
        <f t="shared" si="64"/>
        <v>144.19999999999999</v>
      </c>
      <c r="R209" s="6">
        <v>1</v>
      </c>
      <c r="S209" s="9">
        <f t="shared" si="65"/>
        <v>144.19999999999999</v>
      </c>
    </row>
    <row r="210" spans="1:19" s="1" customFormat="1">
      <c r="A210" s="6" t="s">
        <v>297</v>
      </c>
      <c r="B210" s="6">
        <v>329</v>
      </c>
      <c r="C210" s="6" t="s">
        <v>863</v>
      </c>
      <c r="D210" s="6"/>
      <c r="E210" s="6"/>
      <c r="F210" s="6"/>
      <c r="G210" s="8"/>
      <c r="H210" s="6"/>
      <c r="I210" s="6">
        <v>679</v>
      </c>
      <c r="J210" s="6">
        <v>708</v>
      </c>
      <c r="K210" s="6">
        <f t="shared" si="61"/>
        <v>29</v>
      </c>
      <c r="L210" s="6">
        <v>20</v>
      </c>
      <c r="M210" s="6">
        <f t="shared" si="62"/>
        <v>580</v>
      </c>
      <c r="N210" s="23">
        <v>1.03</v>
      </c>
      <c r="O210" s="24">
        <f t="shared" si="63"/>
        <v>597.4</v>
      </c>
      <c r="P210" s="6"/>
      <c r="Q210" s="24">
        <f t="shared" si="64"/>
        <v>597.4</v>
      </c>
      <c r="R210" s="6">
        <v>1</v>
      </c>
      <c r="S210" s="9">
        <f t="shared" si="65"/>
        <v>597.4</v>
      </c>
    </row>
    <row r="211" spans="1:19" s="1" customFormat="1">
      <c r="A211" s="15" t="s">
        <v>811</v>
      </c>
      <c r="B211" s="6">
        <v>822</v>
      </c>
      <c r="C211" s="6" t="s">
        <v>866</v>
      </c>
      <c r="D211" s="15"/>
      <c r="E211" s="15"/>
      <c r="F211" s="15"/>
      <c r="G211" s="35"/>
      <c r="H211" s="15"/>
      <c r="I211" s="15">
        <v>514144</v>
      </c>
      <c r="J211" s="15">
        <v>546599</v>
      </c>
      <c r="K211" s="15">
        <f t="shared" si="61"/>
        <v>32455</v>
      </c>
      <c r="L211" s="15">
        <v>1</v>
      </c>
      <c r="M211" s="15">
        <f t="shared" si="62"/>
        <v>32455</v>
      </c>
      <c r="N211" s="23">
        <v>1.03</v>
      </c>
      <c r="O211" s="40">
        <f t="shared" si="63"/>
        <v>33428.65</v>
      </c>
      <c r="P211" s="15"/>
      <c r="Q211" s="40">
        <f t="shared" si="64"/>
        <v>33428.65</v>
      </c>
      <c r="R211" s="150">
        <v>0.14299999999999999</v>
      </c>
      <c r="S211" s="35">
        <f t="shared" si="65"/>
        <v>4780.2969499999999</v>
      </c>
    </row>
    <row r="212" spans="1:19" s="1" customFormat="1">
      <c r="A212" s="15" t="s">
        <v>812</v>
      </c>
      <c r="B212" s="6">
        <v>827</v>
      </c>
      <c r="C212" s="6" t="s">
        <v>866</v>
      </c>
      <c r="D212" s="15">
        <v>75</v>
      </c>
      <c r="E212" s="15">
        <v>75</v>
      </c>
      <c r="F212" s="15">
        <f>SUM(E212-D212)</f>
        <v>0</v>
      </c>
      <c r="G212" s="35">
        <v>9.5</v>
      </c>
      <c r="H212" s="15">
        <f>F212*G212</f>
        <v>0</v>
      </c>
      <c r="I212" s="15">
        <v>423418</v>
      </c>
      <c r="J212" s="15">
        <v>460698</v>
      </c>
      <c r="K212" s="15">
        <f t="shared" si="61"/>
        <v>37280</v>
      </c>
      <c r="L212" s="15">
        <v>1</v>
      </c>
      <c r="M212" s="15">
        <f t="shared" si="62"/>
        <v>37280</v>
      </c>
      <c r="N212" s="23">
        <v>1.03</v>
      </c>
      <c r="O212" s="40">
        <f t="shared" si="63"/>
        <v>38398.400000000001</v>
      </c>
      <c r="P212" s="15"/>
      <c r="Q212" s="40">
        <f t="shared" si="64"/>
        <v>38398.400000000001</v>
      </c>
      <c r="R212" s="151">
        <v>4.4999999999999998E-2</v>
      </c>
      <c r="S212" s="35">
        <f t="shared" si="65"/>
        <v>1727.9280000000001</v>
      </c>
    </row>
    <row r="213" spans="1:19" s="1" customFormat="1">
      <c r="A213" s="15" t="s">
        <v>813</v>
      </c>
      <c r="B213" s="6">
        <v>301</v>
      </c>
      <c r="C213" s="6" t="s">
        <v>866</v>
      </c>
      <c r="D213" s="15" t="s">
        <v>814</v>
      </c>
      <c r="E213" s="15"/>
      <c r="F213" s="15"/>
      <c r="G213" s="35"/>
      <c r="H213" s="15"/>
      <c r="I213" s="15">
        <v>17352</v>
      </c>
      <c r="J213" s="15">
        <v>17515</v>
      </c>
      <c r="K213" s="15">
        <f t="shared" si="61"/>
        <v>163</v>
      </c>
      <c r="L213" s="15">
        <v>1</v>
      </c>
      <c r="M213" s="15">
        <f t="shared" si="62"/>
        <v>163</v>
      </c>
      <c r="N213" s="23">
        <v>1.03</v>
      </c>
      <c r="O213" s="40">
        <f t="shared" si="63"/>
        <v>167.89</v>
      </c>
      <c r="P213" s="15"/>
      <c r="Q213" s="40">
        <f t="shared" si="64"/>
        <v>167.89</v>
      </c>
      <c r="R213" s="150">
        <v>8.5000000000000006E-2</v>
      </c>
      <c r="S213" s="35">
        <f t="shared" si="65"/>
        <v>14.27065</v>
      </c>
    </row>
    <row r="214" spans="1:19" s="1" customFormat="1">
      <c r="A214" s="15" t="s">
        <v>815</v>
      </c>
      <c r="B214" s="6">
        <v>545</v>
      </c>
      <c r="C214" s="6" t="s">
        <v>866</v>
      </c>
      <c r="D214" s="15"/>
      <c r="E214" s="15"/>
      <c r="F214" s="15"/>
      <c r="G214" s="35"/>
      <c r="H214" s="15"/>
      <c r="I214" s="15">
        <v>18303</v>
      </c>
      <c r="J214" s="15">
        <v>18651</v>
      </c>
      <c r="K214" s="6">
        <f t="shared" si="61"/>
        <v>348</v>
      </c>
      <c r="L214" s="6">
        <v>1</v>
      </c>
      <c r="M214" s="6">
        <f t="shared" si="62"/>
        <v>348</v>
      </c>
      <c r="N214" s="23">
        <v>1.03</v>
      </c>
      <c r="O214" s="24">
        <f t="shared" si="63"/>
        <v>358.44</v>
      </c>
      <c r="P214" s="6"/>
      <c r="Q214" s="24">
        <f t="shared" si="64"/>
        <v>358.44</v>
      </c>
      <c r="R214" s="152">
        <v>0.25</v>
      </c>
      <c r="S214" s="9">
        <f t="shared" si="65"/>
        <v>89.61</v>
      </c>
    </row>
    <row r="215" spans="1:19" s="1" customFormat="1">
      <c r="A215" s="6" t="s">
        <v>383</v>
      </c>
      <c r="B215" s="6"/>
      <c r="C215" s="6" t="s">
        <v>863</v>
      </c>
      <c r="D215" s="6" t="s">
        <v>38</v>
      </c>
      <c r="E215" s="6"/>
      <c r="F215" s="6"/>
      <c r="G215" s="9"/>
      <c r="H215" s="6"/>
      <c r="I215" s="6"/>
      <c r="J215" s="6"/>
      <c r="K215" s="6"/>
      <c r="L215" s="6"/>
      <c r="M215" s="25">
        <f>O215/N215</f>
        <v>7362</v>
      </c>
      <c r="N215" s="23">
        <v>1.03</v>
      </c>
      <c r="O215" s="24">
        <v>7582.86</v>
      </c>
      <c r="P215" s="6"/>
      <c r="Q215" s="24">
        <f>S9</f>
        <v>4804.95</v>
      </c>
      <c r="R215" s="6">
        <v>4.6039999999999998E-2</v>
      </c>
      <c r="S215" s="9">
        <f t="shared" si="65"/>
        <v>221.219898</v>
      </c>
    </row>
    <row r="216" spans="1:19" s="1" customFormat="1">
      <c r="A216" s="6" t="s">
        <v>383</v>
      </c>
      <c r="B216" s="6"/>
      <c r="C216" s="6" t="s">
        <v>863</v>
      </c>
      <c r="D216" s="6" t="s">
        <v>385</v>
      </c>
      <c r="E216" s="6"/>
      <c r="F216" s="16">
        <f>H216/G216</f>
        <v>0</v>
      </c>
      <c r="G216" s="9">
        <v>9.5</v>
      </c>
      <c r="H216" s="9">
        <f>S216</f>
        <v>0</v>
      </c>
      <c r="I216" s="6"/>
      <c r="J216" s="6"/>
      <c r="K216" s="6"/>
      <c r="L216" s="6"/>
      <c r="M216" s="25"/>
      <c r="N216" s="23"/>
      <c r="O216" s="24"/>
      <c r="P216" s="6"/>
      <c r="Q216" s="24">
        <f>S10</f>
        <v>0</v>
      </c>
      <c r="R216" s="6">
        <v>2.9399999999999999E-2</v>
      </c>
      <c r="S216" s="9">
        <f t="shared" si="65"/>
        <v>0</v>
      </c>
    </row>
    <row r="217" spans="1:19" s="1" customFormat="1">
      <c r="A217" s="6" t="s">
        <v>23</v>
      </c>
      <c r="B217" s="6"/>
      <c r="C217" s="6" t="s">
        <v>863</v>
      </c>
      <c r="D217" s="6">
        <v>4529</v>
      </c>
      <c r="E217" s="6"/>
      <c r="F217" s="16">
        <f>SUM(F208:F216)</f>
        <v>0</v>
      </c>
      <c r="G217" s="9">
        <v>9.5</v>
      </c>
      <c r="H217" s="16">
        <f>F217*G217</f>
        <v>0</v>
      </c>
      <c r="I217" s="6"/>
      <c r="J217" s="6"/>
      <c r="K217" s="6"/>
      <c r="L217" s="6"/>
      <c r="M217" s="16">
        <f>SUM(M208:M216)</f>
        <v>80773</v>
      </c>
      <c r="N217" s="23">
        <v>1.03</v>
      </c>
      <c r="O217" s="24">
        <f>N217*M217</f>
        <v>83196.19</v>
      </c>
      <c r="P217" s="6"/>
      <c r="Q217" s="24">
        <f>H217+O217+P217</f>
        <v>83196.19</v>
      </c>
      <c r="R217" s="6">
        <v>1</v>
      </c>
      <c r="S217" s="9">
        <f>SUM(S207:S216)</f>
        <v>10352.835498</v>
      </c>
    </row>
    <row r="218" spans="1:19" s="1" customFormat="1">
      <c r="A218" s="6"/>
      <c r="B218" s="6"/>
      <c r="C218" s="6"/>
      <c r="D218" s="6">
        <v>4034</v>
      </c>
      <c r="E218" s="6"/>
      <c r="F218" s="16"/>
      <c r="G218" s="9"/>
      <c r="H218" s="16"/>
      <c r="I218" s="6"/>
      <c r="J218" s="6"/>
      <c r="K218" s="6"/>
      <c r="L218" s="6"/>
      <c r="M218" s="16">
        <f>O218/N217</f>
        <v>10051.2966</v>
      </c>
      <c r="N218" s="23"/>
      <c r="O218" s="24">
        <f>S217-H217</f>
        <v>10352.835498</v>
      </c>
      <c r="P218" s="6"/>
      <c r="Q218" s="24"/>
      <c r="R218" s="6"/>
      <c r="S218" s="9"/>
    </row>
    <row r="219" spans="1:19" s="1" customFormat="1">
      <c r="A219" s="6" t="s">
        <v>329</v>
      </c>
      <c r="B219" s="15"/>
      <c r="C219" s="15" t="s">
        <v>330</v>
      </c>
      <c r="D219" s="6"/>
      <c r="E219" s="6"/>
      <c r="F219" s="16"/>
      <c r="G219" s="9"/>
      <c r="H219" s="16"/>
      <c r="I219" s="6"/>
      <c r="J219" s="6"/>
      <c r="K219" s="6"/>
      <c r="L219" s="6"/>
      <c r="M219" s="16"/>
      <c r="N219" s="23"/>
      <c r="O219" s="24"/>
      <c r="P219" s="6"/>
      <c r="Q219" s="24"/>
      <c r="R219" s="6"/>
      <c r="S219" s="9">
        <v>76136.272445199997</v>
      </c>
    </row>
    <row r="220" spans="1:19" s="1" customFormat="1">
      <c r="A220" s="6" t="s">
        <v>331</v>
      </c>
      <c r="B220" s="15"/>
      <c r="C220" s="15"/>
      <c r="D220" s="6"/>
      <c r="E220" s="9"/>
      <c r="F220" s="16"/>
      <c r="G220" s="9"/>
      <c r="H220" s="9"/>
      <c r="I220" s="6"/>
      <c r="J220" s="6"/>
      <c r="K220" s="6"/>
      <c r="L220" s="6"/>
      <c r="M220" s="16"/>
      <c r="N220" s="23"/>
      <c r="O220" s="24"/>
      <c r="P220" s="6"/>
      <c r="Q220" s="24"/>
      <c r="R220" s="6"/>
      <c r="S220" s="9">
        <f>S219-S217</f>
        <v>65783.436947199996</v>
      </c>
    </row>
    <row r="221" spans="1:19" s="1" customFormat="1"/>
    <row r="222" spans="1:19" s="1" customFormat="1"/>
    <row r="223" spans="1:19" s="1" customFormat="1"/>
    <row r="224" spans="1:19" s="1" customFormat="1" ht="28.5">
      <c r="A224" s="6" t="s">
        <v>1</v>
      </c>
      <c r="B224" s="14" t="s">
        <v>27</v>
      </c>
      <c r="C224" s="84" t="s">
        <v>867</v>
      </c>
      <c r="D224" s="6" t="s">
        <v>30</v>
      </c>
      <c r="E224" s="6" t="s">
        <v>31</v>
      </c>
      <c r="F224" s="6" t="s">
        <v>6</v>
      </c>
      <c r="G224" s="9" t="s">
        <v>32</v>
      </c>
      <c r="H224" s="6" t="s">
        <v>33</v>
      </c>
      <c r="I224" s="6" t="s">
        <v>2</v>
      </c>
      <c r="J224" s="6" t="s">
        <v>3</v>
      </c>
      <c r="K224" s="6" t="s">
        <v>4</v>
      </c>
      <c r="L224" s="6" t="s">
        <v>5</v>
      </c>
      <c r="M224" s="6" t="s">
        <v>6</v>
      </c>
      <c r="N224" s="23"/>
      <c r="O224" s="24" t="s">
        <v>8</v>
      </c>
      <c r="P224" s="6" t="s">
        <v>38</v>
      </c>
      <c r="Q224" s="24" t="s">
        <v>23</v>
      </c>
      <c r="R224" s="6" t="s">
        <v>39</v>
      </c>
      <c r="S224" s="9" t="s">
        <v>40</v>
      </c>
    </row>
    <row r="225" spans="1:19" s="1" customFormat="1">
      <c r="A225" s="15"/>
      <c r="B225" s="6"/>
      <c r="C225" s="6" t="s">
        <v>868</v>
      </c>
      <c r="D225" s="6"/>
      <c r="E225" s="6"/>
      <c r="F225" s="6"/>
      <c r="G225" s="9"/>
      <c r="H225" s="6"/>
      <c r="I225" s="6"/>
      <c r="J225" s="6"/>
      <c r="K225" s="6"/>
      <c r="L225" s="6"/>
      <c r="M225" s="6"/>
      <c r="N225" s="23"/>
      <c r="O225" s="24"/>
      <c r="P225" s="6"/>
      <c r="Q225" s="24"/>
      <c r="R225" s="6"/>
      <c r="S225" s="9"/>
    </row>
    <row r="226" spans="1:19" s="1" customFormat="1">
      <c r="A226" s="6" t="s">
        <v>869</v>
      </c>
      <c r="B226" s="6">
        <v>104</v>
      </c>
      <c r="C226" s="6" t="s">
        <v>870</v>
      </c>
      <c r="D226" s="6"/>
      <c r="E226" s="6"/>
      <c r="F226" s="6"/>
      <c r="G226" s="9"/>
      <c r="H226" s="6"/>
      <c r="I226" s="6">
        <v>992524</v>
      </c>
      <c r="J226" s="6">
        <v>992436</v>
      </c>
      <c r="K226" s="6">
        <f>I226-J226</f>
        <v>88</v>
      </c>
      <c r="L226" s="6">
        <v>80</v>
      </c>
      <c r="M226" s="6">
        <f t="shared" ref="M226:M228" si="66">L226*K226</f>
        <v>7040</v>
      </c>
      <c r="N226" s="23">
        <v>1.03</v>
      </c>
      <c r="O226" s="24">
        <f>N226*M226</f>
        <v>7251.2</v>
      </c>
      <c r="P226" s="6"/>
      <c r="Q226" s="24">
        <f>H226+O226+P226</f>
        <v>7251.2</v>
      </c>
      <c r="R226" s="6">
        <v>1</v>
      </c>
      <c r="S226" s="9">
        <f>Q226*R226</f>
        <v>7251.2</v>
      </c>
    </row>
    <row r="227" spans="1:19" s="1" customFormat="1">
      <c r="A227" s="6" t="s">
        <v>871</v>
      </c>
      <c r="B227" s="6">
        <v>150</v>
      </c>
      <c r="C227" s="6" t="s">
        <v>870</v>
      </c>
      <c r="D227" s="6">
        <v>8</v>
      </c>
      <c r="E227" s="6">
        <v>8</v>
      </c>
      <c r="F227" s="6">
        <f>SUM(E227-D227)</f>
        <v>0</v>
      </c>
      <c r="G227" s="9">
        <v>9.5</v>
      </c>
      <c r="H227" s="6">
        <f>F227*G227</f>
        <v>0</v>
      </c>
      <c r="I227" s="6">
        <v>28850</v>
      </c>
      <c r="J227" s="6">
        <v>29975</v>
      </c>
      <c r="K227" s="6">
        <f t="shared" ref="K227:K233" si="67">J227-I227</f>
        <v>1125</v>
      </c>
      <c r="L227" s="6">
        <v>80</v>
      </c>
      <c r="M227" s="6">
        <f t="shared" si="66"/>
        <v>90000</v>
      </c>
      <c r="N227" s="23">
        <v>1.03</v>
      </c>
      <c r="O227" s="24">
        <f t="shared" ref="O227:O233" si="68">N227*M227</f>
        <v>92700</v>
      </c>
      <c r="P227" s="6"/>
      <c r="Q227" s="24">
        <f t="shared" ref="Q227:Q233" si="69">H227+O227+P227</f>
        <v>92700</v>
      </c>
      <c r="R227" s="6">
        <v>1</v>
      </c>
      <c r="S227" s="9">
        <f t="shared" ref="S227:S233" si="70">Q227*R227</f>
        <v>92700</v>
      </c>
    </row>
    <row r="228" spans="1:19" s="1" customFormat="1">
      <c r="A228" s="6" t="s">
        <v>872</v>
      </c>
      <c r="B228" s="6">
        <v>149</v>
      </c>
      <c r="C228" s="6" t="s">
        <v>870</v>
      </c>
      <c r="D228" s="6"/>
      <c r="E228" s="6"/>
      <c r="F228" s="6"/>
      <c r="G228" s="9"/>
      <c r="H228" s="6"/>
      <c r="I228" s="6">
        <v>17321</v>
      </c>
      <c r="J228" s="6">
        <v>17856</v>
      </c>
      <c r="K228" s="6">
        <f t="shared" si="67"/>
        <v>535</v>
      </c>
      <c r="L228" s="6">
        <v>40</v>
      </c>
      <c r="M228" s="6">
        <f t="shared" si="66"/>
        <v>21400</v>
      </c>
      <c r="N228" s="23">
        <v>1.03</v>
      </c>
      <c r="O228" s="24">
        <f t="shared" si="68"/>
        <v>22042</v>
      </c>
      <c r="P228" s="6"/>
      <c r="Q228" s="24">
        <f t="shared" si="69"/>
        <v>22042</v>
      </c>
      <c r="R228" s="6">
        <v>1</v>
      </c>
      <c r="S228" s="9">
        <f t="shared" si="70"/>
        <v>22042</v>
      </c>
    </row>
    <row r="229" spans="1:19" s="1" customFormat="1">
      <c r="A229" s="6" t="s">
        <v>873</v>
      </c>
      <c r="B229" s="6">
        <v>144</v>
      </c>
      <c r="C229" s="6" t="s">
        <v>870</v>
      </c>
      <c r="D229" s="6"/>
      <c r="E229" s="6"/>
      <c r="F229" s="6"/>
      <c r="G229" s="9"/>
      <c r="H229" s="6"/>
      <c r="I229" s="6">
        <v>2769</v>
      </c>
      <c r="J229" s="6">
        <v>2770</v>
      </c>
      <c r="K229" s="6">
        <f t="shared" si="67"/>
        <v>1</v>
      </c>
      <c r="L229" s="6">
        <v>40</v>
      </c>
      <c r="M229" s="6">
        <f>K229*L229</f>
        <v>40</v>
      </c>
      <c r="N229" s="23">
        <v>1.03</v>
      </c>
      <c r="O229" s="24">
        <f t="shared" si="68"/>
        <v>41.2</v>
      </c>
      <c r="P229" s="6"/>
      <c r="Q229" s="24">
        <f t="shared" si="69"/>
        <v>41.2</v>
      </c>
      <c r="R229" s="6">
        <v>1</v>
      </c>
      <c r="S229" s="9">
        <f t="shared" si="70"/>
        <v>41.2</v>
      </c>
    </row>
    <row r="230" spans="1:19" s="1" customFormat="1">
      <c r="A230" s="6" t="s">
        <v>874</v>
      </c>
      <c r="B230" s="6">
        <v>105</v>
      </c>
      <c r="C230" s="6" t="s">
        <v>870</v>
      </c>
      <c r="D230" s="6">
        <v>46</v>
      </c>
      <c r="E230" s="6">
        <v>46</v>
      </c>
      <c r="F230" s="6">
        <f>SUM(E230-D230)</f>
        <v>0</v>
      </c>
      <c r="G230" s="9">
        <v>9.5</v>
      </c>
      <c r="H230" s="6">
        <f>F230*G230</f>
        <v>0</v>
      </c>
      <c r="I230" s="6">
        <v>30306</v>
      </c>
      <c r="J230" s="6">
        <v>30601</v>
      </c>
      <c r="K230" s="6">
        <f t="shared" si="67"/>
        <v>295</v>
      </c>
      <c r="L230" s="6">
        <v>1</v>
      </c>
      <c r="M230" s="6">
        <f t="shared" ref="M230:M233" si="71">L230*K230</f>
        <v>295</v>
      </c>
      <c r="N230" s="23">
        <v>1.03</v>
      </c>
      <c r="O230" s="24">
        <f t="shared" si="68"/>
        <v>303.85000000000002</v>
      </c>
      <c r="P230" s="6">
        <v>40</v>
      </c>
      <c r="Q230" s="24">
        <f t="shared" si="69"/>
        <v>343.85</v>
      </c>
      <c r="R230" s="6">
        <v>1</v>
      </c>
      <c r="S230" s="9">
        <f t="shared" si="70"/>
        <v>343.85</v>
      </c>
    </row>
    <row r="231" spans="1:19" s="1" customFormat="1">
      <c r="A231" s="6" t="s">
        <v>875</v>
      </c>
      <c r="B231" s="6">
        <v>496</v>
      </c>
      <c r="C231" s="6" t="s">
        <v>870</v>
      </c>
      <c r="D231" s="6"/>
      <c r="E231" s="6"/>
      <c r="F231" s="6"/>
      <c r="G231" s="9"/>
      <c r="H231" s="6"/>
      <c r="I231" s="6">
        <v>20579</v>
      </c>
      <c r="J231" s="6">
        <v>28147</v>
      </c>
      <c r="K231" s="6">
        <f t="shared" si="67"/>
        <v>7568</v>
      </c>
      <c r="L231" s="6">
        <v>1</v>
      </c>
      <c r="M231" s="6">
        <f t="shared" si="71"/>
        <v>7568</v>
      </c>
      <c r="N231" s="23">
        <v>1.03</v>
      </c>
      <c r="O231" s="24">
        <f t="shared" si="68"/>
        <v>7795.04</v>
      </c>
      <c r="P231" s="6"/>
      <c r="Q231" s="24">
        <f t="shared" si="69"/>
        <v>7795.04</v>
      </c>
      <c r="R231" s="6">
        <v>1</v>
      </c>
      <c r="S231" s="9">
        <f t="shared" si="70"/>
        <v>7795.04</v>
      </c>
    </row>
    <row r="232" spans="1:19" s="1" customFormat="1">
      <c r="A232" s="6" t="s">
        <v>363</v>
      </c>
      <c r="B232" s="6">
        <v>139</v>
      </c>
      <c r="C232" s="6"/>
      <c r="D232" s="6"/>
      <c r="E232" s="6"/>
      <c r="F232" s="6"/>
      <c r="G232" s="9"/>
      <c r="H232" s="6"/>
      <c r="I232" s="6">
        <v>2398</v>
      </c>
      <c r="J232" s="6">
        <v>2398</v>
      </c>
      <c r="K232" s="6">
        <f t="shared" si="67"/>
        <v>0</v>
      </c>
      <c r="L232" s="6">
        <v>1</v>
      </c>
      <c r="M232" s="6">
        <f t="shared" si="71"/>
        <v>0</v>
      </c>
      <c r="N232" s="23">
        <v>1.03</v>
      </c>
      <c r="O232" s="24">
        <f t="shared" si="68"/>
        <v>0</v>
      </c>
      <c r="P232" s="6"/>
      <c r="Q232" s="24">
        <f t="shared" si="69"/>
        <v>0</v>
      </c>
      <c r="R232" s="6">
        <v>0.25</v>
      </c>
      <c r="S232" s="9">
        <f t="shared" si="70"/>
        <v>0</v>
      </c>
    </row>
    <row r="233" spans="1:19" s="1" customFormat="1">
      <c r="A233" s="6" t="s">
        <v>364</v>
      </c>
      <c r="B233" s="6">
        <v>354</v>
      </c>
      <c r="C233" s="6"/>
      <c r="D233" s="6"/>
      <c r="E233" s="6"/>
      <c r="F233" s="6"/>
      <c r="G233" s="9"/>
      <c r="H233" s="6"/>
      <c r="I233" s="6">
        <v>379658</v>
      </c>
      <c r="J233" s="6">
        <v>379658</v>
      </c>
      <c r="K233" s="6">
        <f t="shared" si="67"/>
        <v>0</v>
      </c>
      <c r="L233" s="6">
        <v>1</v>
      </c>
      <c r="M233" s="6">
        <f t="shared" si="71"/>
        <v>0</v>
      </c>
      <c r="N233" s="23">
        <v>1.03</v>
      </c>
      <c r="O233" s="24">
        <f t="shared" si="68"/>
        <v>0</v>
      </c>
      <c r="P233" s="6"/>
      <c r="Q233" s="24">
        <f t="shared" si="69"/>
        <v>0</v>
      </c>
      <c r="R233" s="6">
        <v>0.25</v>
      </c>
      <c r="S233" s="9">
        <f t="shared" si="70"/>
        <v>0</v>
      </c>
    </row>
    <row r="234" spans="1:19" s="1" customFormat="1">
      <c r="A234" s="6" t="s">
        <v>876</v>
      </c>
      <c r="B234" s="6">
        <v>419</v>
      </c>
      <c r="C234" s="6" t="s">
        <v>870</v>
      </c>
      <c r="D234" s="6">
        <v>21</v>
      </c>
      <c r="E234" s="6">
        <v>21</v>
      </c>
      <c r="F234" s="6">
        <f t="shared" ref="F234:F236" si="72">SUM(E234-D234)</f>
        <v>0</v>
      </c>
      <c r="G234" s="9">
        <v>9.5</v>
      </c>
      <c r="H234" s="6">
        <f t="shared" ref="H234:H237" si="73">F234*G234</f>
        <v>0</v>
      </c>
      <c r="I234" s="6">
        <v>6601</v>
      </c>
      <c r="J234" s="6">
        <v>6803</v>
      </c>
      <c r="K234" s="6">
        <f t="shared" ref="K234:K243" si="74">J234-I234</f>
        <v>202</v>
      </c>
      <c r="L234" s="6">
        <v>1</v>
      </c>
      <c r="M234" s="6">
        <f>K234*L234</f>
        <v>202</v>
      </c>
      <c r="N234" s="23">
        <v>1.03</v>
      </c>
      <c r="O234" s="24">
        <f t="shared" ref="O234:O243" si="75">N234*M234</f>
        <v>208.06</v>
      </c>
      <c r="P234" s="6">
        <v>40</v>
      </c>
      <c r="Q234" s="24">
        <f t="shared" ref="Q234:Q243" si="76">H234+O234+P234</f>
        <v>248.06</v>
      </c>
      <c r="R234" s="6">
        <v>1</v>
      </c>
      <c r="S234" s="9">
        <f t="shared" ref="S234:S243" si="77">Q234*R234</f>
        <v>248.06</v>
      </c>
    </row>
    <row r="235" spans="1:19" s="1" customFormat="1">
      <c r="A235" s="6" t="s">
        <v>877</v>
      </c>
      <c r="B235" s="6">
        <v>152</v>
      </c>
      <c r="C235" s="6" t="s">
        <v>870</v>
      </c>
      <c r="D235" s="6">
        <v>87</v>
      </c>
      <c r="E235" s="6">
        <v>87</v>
      </c>
      <c r="F235" s="6">
        <f t="shared" si="72"/>
        <v>0</v>
      </c>
      <c r="G235" s="9">
        <v>9.5</v>
      </c>
      <c r="H235" s="6">
        <f t="shared" si="73"/>
        <v>0</v>
      </c>
      <c r="I235" s="6">
        <v>79731</v>
      </c>
      <c r="J235" s="6">
        <v>81073</v>
      </c>
      <c r="K235" s="6">
        <f t="shared" si="74"/>
        <v>1342</v>
      </c>
      <c r="L235" s="6">
        <v>1</v>
      </c>
      <c r="M235" s="6">
        <f>K235*L235</f>
        <v>1342</v>
      </c>
      <c r="N235" s="23">
        <v>1.03</v>
      </c>
      <c r="O235" s="24">
        <f t="shared" si="75"/>
        <v>1382.26</v>
      </c>
      <c r="P235" s="6">
        <v>80</v>
      </c>
      <c r="Q235" s="24">
        <f t="shared" si="76"/>
        <v>1462.26</v>
      </c>
      <c r="R235" s="6">
        <v>1</v>
      </c>
      <c r="S235" s="9">
        <f t="shared" si="77"/>
        <v>1462.26</v>
      </c>
    </row>
    <row r="236" spans="1:19" s="1" customFormat="1">
      <c r="A236" s="6" t="s">
        <v>878</v>
      </c>
      <c r="B236" s="6">
        <v>157</v>
      </c>
      <c r="C236" s="6" t="s">
        <v>870</v>
      </c>
      <c r="D236" s="6">
        <v>40</v>
      </c>
      <c r="E236" s="6">
        <v>44</v>
      </c>
      <c r="F236" s="6">
        <f t="shared" si="72"/>
        <v>4</v>
      </c>
      <c r="G236" s="9">
        <v>9.5</v>
      </c>
      <c r="H236" s="6">
        <f t="shared" si="73"/>
        <v>38</v>
      </c>
      <c r="I236" s="6">
        <v>87698</v>
      </c>
      <c r="J236" s="6">
        <v>88689</v>
      </c>
      <c r="K236" s="6">
        <f t="shared" si="74"/>
        <v>991</v>
      </c>
      <c r="L236" s="6">
        <v>1</v>
      </c>
      <c r="M236" s="6">
        <f>K236*L236</f>
        <v>991</v>
      </c>
      <c r="N236" s="23">
        <v>1.03</v>
      </c>
      <c r="O236" s="24">
        <f t="shared" si="75"/>
        <v>1020.73</v>
      </c>
      <c r="P236" s="6">
        <v>80</v>
      </c>
      <c r="Q236" s="24">
        <f t="shared" si="76"/>
        <v>1138.73</v>
      </c>
      <c r="R236" s="6">
        <v>1</v>
      </c>
      <c r="S236" s="9">
        <f t="shared" si="77"/>
        <v>1138.73</v>
      </c>
    </row>
    <row r="237" spans="1:19" s="1" customFormat="1">
      <c r="A237" s="6" t="s">
        <v>432</v>
      </c>
      <c r="B237" s="6">
        <v>185</v>
      </c>
      <c r="C237" s="6" t="s">
        <v>315</v>
      </c>
      <c r="D237" s="15">
        <v>27</v>
      </c>
      <c r="E237" s="15">
        <v>27</v>
      </c>
      <c r="F237" s="6">
        <f>E237-D237</f>
        <v>0</v>
      </c>
      <c r="G237" s="9">
        <v>9.5</v>
      </c>
      <c r="H237" s="6">
        <f t="shared" si="73"/>
        <v>0</v>
      </c>
      <c r="I237" s="6">
        <v>59259</v>
      </c>
      <c r="J237" s="6">
        <v>60009</v>
      </c>
      <c r="K237" s="6">
        <f t="shared" si="74"/>
        <v>750</v>
      </c>
      <c r="L237" s="6">
        <v>1</v>
      </c>
      <c r="M237" s="6">
        <f t="shared" ref="M237:M241" si="78">L237*K237</f>
        <v>750</v>
      </c>
      <c r="N237" s="23">
        <v>1.03</v>
      </c>
      <c r="O237" s="24">
        <f t="shared" si="75"/>
        <v>772.5</v>
      </c>
      <c r="P237" s="6">
        <v>40</v>
      </c>
      <c r="Q237" s="24">
        <f t="shared" si="76"/>
        <v>812.5</v>
      </c>
      <c r="R237" s="6">
        <v>0.5</v>
      </c>
      <c r="S237" s="9">
        <f t="shared" si="77"/>
        <v>406.25</v>
      </c>
    </row>
    <row r="238" spans="1:19" s="1" customFormat="1">
      <c r="A238" s="6" t="s">
        <v>879</v>
      </c>
      <c r="B238" s="6">
        <v>377</v>
      </c>
      <c r="C238" s="6" t="s">
        <v>315</v>
      </c>
      <c r="D238" s="6" t="s">
        <v>434</v>
      </c>
      <c r="E238" s="15"/>
      <c r="F238" s="6"/>
      <c r="G238" s="9">
        <v>9.5</v>
      </c>
      <c r="H238" s="6"/>
      <c r="I238" s="6">
        <v>10122</v>
      </c>
      <c r="J238" s="6">
        <v>10382</v>
      </c>
      <c r="K238" s="6">
        <f t="shared" si="74"/>
        <v>260</v>
      </c>
      <c r="L238" s="6">
        <v>1</v>
      </c>
      <c r="M238" s="6">
        <f t="shared" si="78"/>
        <v>260</v>
      </c>
      <c r="N238" s="23">
        <v>1.03</v>
      </c>
      <c r="O238" s="24">
        <f t="shared" si="75"/>
        <v>267.8</v>
      </c>
      <c r="P238" s="6"/>
      <c r="Q238" s="24">
        <f t="shared" si="76"/>
        <v>267.8</v>
      </c>
      <c r="R238" s="6">
        <v>0.5</v>
      </c>
      <c r="S238" s="9">
        <f t="shared" si="77"/>
        <v>133.9</v>
      </c>
    </row>
    <row r="239" spans="1:19" s="1" customFormat="1">
      <c r="A239" s="6" t="s">
        <v>879</v>
      </c>
      <c r="B239" s="6">
        <v>379</v>
      </c>
      <c r="C239" s="6" t="s">
        <v>315</v>
      </c>
      <c r="D239" s="6" t="s">
        <v>435</v>
      </c>
      <c r="E239" s="15"/>
      <c r="F239" s="6"/>
      <c r="G239" s="9">
        <v>9.5</v>
      </c>
      <c r="H239" s="6"/>
      <c r="I239" s="6">
        <v>6573</v>
      </c>
      <c r="J239" s="6">
        <v>6978</v>
      </c>
      <c r="K239" s="6">
        <f t="shared" si="74"/>
        <v>405</v>
      </c>
      <c r="L239" s="6">
        <v>1</v>
      </c>
      <c r="M239" s="6">
        <f t="shared" si="78"/>
        <v>405</v>
      </c>
      <c r="N239" s="23">
        <v>1.03</v>
      </c>
      <c r="O239" s="24">
        <f t="shared" si="75"/>
        <v>417.15</v>
      </c>
      <c r="P239" s="6"/>
      <c r="Q239" s="24">
        <f t="shared" si="76"/>
        <v>417.15</v>
      </c>
      <c r="R239" s="6">
        <v>0.5</v>
      </c>
      <c r="S239" s="9">
        <f t="shared" si="77"/>
        <v>208.57499999999999</v>
      </c>
    </row>
    <row r="240" spans="1:19" s="1" customFormat="1">
      <c r="A240" s="6" t="s">
        <v>880</v>
      </c>
      <c r="B240" s="6">
        <v>390</v>
      </c>
      <c r="C240" s="6" t="s">
        <v>870</v>
      </c>
      <c r="D240" s="6"/>
      <c r="E240" s="6"/>
      <c r="F240" s="6"/>
      <c r="G240" s="9"/>
      <c r="H240" s="6"/>
      <c r="I240" s="6">
        <v>1043</v>
      </c>
      <c r="J240" s="6">
        <v>1069</v>
      </c>
      <c r="K240" s="6">
        <f t="shared" si="74"/>
        <v>26</v>
      </c>
      <c r="L240" s="6">
        <v>80</v>
      </c>
      <c r="M240" s="6">
        <f t="shared" si="78"/>
        <v>2080</v>
      </c>
      <c r="N240" s="23">
        <v>1.03</v>
      </c>
      <c r="O240" s="24">
        <f t="shared" si="75"/>
        <v>2142.4</v>
      </c>
      <c r="P240" s="6"/>
      <c r="Q240" s="24">
        <f t="shared" si="76"/>
        <v>2142.4</v>
      </c>
      <c r="R240" s="6">
        <v>1</v>
      </c>
      <c r="S240" s="9">
        <f t="shared" si="77"/>
        <v>2142.4</v>
      </c>
    </row>
    <row r="241" spans="1:19" s="1" customFormat="1">
      <c r="A241" s="6" t="s">
        <v>881</v>
      </c>
      <c r="B241" s="6">
        <v>391</v>
      </c>
      <c r="C241" s="6" t="s">
        <v>870</v>
      </c>
      <c r="D241" s="6"/>
      <c r="E241" s="6"/>
      <c r="F241" s="6"/>
      <c r="G241" s="9"/>
      <c r="H241" s="6"/>
      <c r="I241" s="6">
        <v>58989</v>
      </c>
      <c r="J241" s="6">
        <v>58989</v>
      </c>
      <c r="K241" s="6">
        <f t="shared" si="74"/>
        <v>0</v>
      </c>
      <c r="L241" s="6">
        <v>1</v>
      </c>
      <c r="M241" s="6">
        <f t="shared" si="78"/>
        <v>0</v>
      </c>
      <c r="N241" s="23">
        <v>1.03</v>
      </c>
      <c r="O241" s="24">
        <f t="shared" si="75"/>
        <v>0</v>
      </c>
      <c r="P241" s="6"/>
      <c r="Q241" s="24">
        <f t="shared" si="76"/>
        <v>0</v>
      </c>
      <c r="R241" s="6">
        <v>1</v>
      </c>
      <c r="S241" s="9">
        <f t="shared" si="77"/>
        <v>0</v>
      </c>
    </row>
    <row r="242" spans="1:19" s="1" customFormat="1">
      <c r="A242" s="6" t="s">
        <v>882</v>
      </c>
      <c r="B242" s="6">
        <v>389</v>
      </c>
      <c r="C242" s="6" t="s">
        <v>870</v>
      </c>
      <c r="D242" s="6"/>
      <c r="E242" s="6"/>
      <c r="F242" s="6"/>
      <c r="G242" s="9"/>
      <c r="H242" s="6"/>
      <c r="I242" s="6">
        <v>202</v>
      </c>
      <c r="J242" s="6">
        <v>202</v>
      </c>
      <c r="K242" s="6">
        <f t="shared" si="74"/>
        <v>0</v>
      </c>
      <c r="L242" s="6">
        <v>10</v>
      </c>
      <c r="M242" s="6">
        <f>K242*L242</f>
        <v>0</v>
      </c>
      <c r="N242" s="23">
        <v>1.03</v>
      </c>
      <c r="O242" s="24">
        <f t="shared" si="75"/>
        <v>0</v>
      </c>
      <c r="P242" s="6">
        <v>40</v>
      </c>
      <c r="Q242" s="24">
        <f t="shared" si="76"/>
        <v>40</v>
      </c>
      <c r="R242" s="6">
        <v>0.33</v>
      </c>
      <c r="S242" s="9">
        <f t="shared" si="77"/>
        <v>13.2</v>
      </c>
    </row>
    <row r="243" spans="1:19" s="1" customFormat="1">
      <c r="A243" s="6" t="s">
        <v>883</v>
      </c>
      <c r="B243" s="6">
        <v>388</v>
      </c>
      <c r="C243" s="6" t="s">
        <v>870</v>
      </c>
      <c r="D243" s="6">
        <v>21</v>
      </c>
      <c r="E243" s="6">
        <v>121</v>
      </c>
      <c r="F243" s="6">
        <f>SUM(E243-D243)</f>
        <v>100</v>
      </c>
      <c r="G243" s="9">
        <v>9.5</v>
      </c>
      <c r="H243" s="6">
        <f>F243*G243</f>
        <v>950</v>
      </c>
      <c r="I243" s="6">
        <v>10168</v>
      </c>
      <c r="J243" s="6">
        <v>10191</v>
      </c>
      <c r="K243" s="6">
        <f t="shared" si="74"/>
        <v>23</v>
      </c>
      <c r="L243" s="6">
        <v>1</v>
      </c>
      <c r="M243" s="6">
        <f>L243*K243</f>
        <v>23</v>
      </c>
      <c r="N243" s="23">
        <v>1.03</v>
      </c>
      <c r="O243" s="24">
        <f t="shared" si="75"/>
        <v>23.69</v>
      </c>
      <c r="P243" s="6">
        <v>40</v>
      </c>
      <c r="Q243" s="24">
        <f t="shared" si="76"/>
        <v>1013.69</v>
      </c>
      <c r="R243" s="6">
        <v>1</v>
      </c>
      <c r="S243" s="9">
        <f t="shared" si="77"/>
        <v>1013.69</v>
      </c>
    </row>
    <row r="244" spans="1:19" s="1" customFormat="1">
      <c r="A244" s="6" t="s">
        <v>23</v>
      </c>
      <c r="B244" s="6"/>
      <c r="C244" s="6" t="s">
        <v>870</v>
      </c>
      <c r="D244" s="6"/>
      <c r="E244" s="6"/>
      <c r="F244" s="6"/>
      <c r="G244" s="9"/>
      <c r="H244" s="6"/>
      <c r="I244" s="6"/>
      <c r="J244" s="6"/>
      <c r="K244" s="6"/>
      <c r="L244" s="6"/>
      <c r="M244" s="6"/>
      <c r="N244" s="23"/>
      <c r="O244" s="24"/>
      <c r="P244" s="6"/>
      <c r="Q244" s="24"/>
      <c r="R244" s="6"/>
      <c r="S244" s="9">
        <f>SUM(S226:S243)</f>
        <v>136940.35500000001</v>
      </c>
    </row>
    <row r="245" spans="1:19" s="1" customFormat="1">
      <c r="A245" s="6" t="s">
        <v>59</v>
      </c>
      <c r="B245" s="6"/>
      <c r="C245" s="6"/>
      <c r="D245" s="6"/>
      <c r="E245" s="6"/>
      <c r="F245" s="6"/>
      <c r="G245" s="9"/>
      <c r="H245" s="6"/>
      <c r="I245" s="6"/>
      <c r="J245" s="6"/>
      <c r="K245" s="6"/>
      <c r="L245" s="6"/>
      <c r="M245" s="16"/>
      <c r="N245" s="23"/>
      <c r="O245" s="24"/>
      <c r="P245" s="6"/>
      <c r="Q245" s="24"/>
      <c r="R245" s="6"/>
      <c r="S245" s="9"/>
    </row>
    <row r="246" spans="1:19" s="1" customFormat="1">
      <c r="A246" s="154"/>
      <c r="B246" s="154"/>
      <c r="C246" s="154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</row>
    <row r="247" spans="1:19" s="1" customFormat="1"/>
    <row r="248" spans="1:19" s="1" customFormat="1"/>
    <row r="249" spans="1:19" s="1" customFormat="1"/>
    <row r="250" spans="1:19" s="1" customFormat="1" ht="28.5">
      <c r="A250" s="6" t="s">
        <v>1</v>
      </c>
      <c r="B250" s="14" t="s">
        <v>27</v>
      </c>
      <c r="C250" s="84" t="s">
        <v>884</v>
      </c>
      <c r="D250" s="6" t="s">
        <v>30</v>
      </c>
      <c r="E250" s="6" t="s">
        <v>31</v>
      </c>
      <c r="F250" s="6" t="s">
        <v>6</v>
      </c>
      <c r="G250" s="9" t="s">
        <v>32</v>
      </c>
      <c r="H250" s="6" t="s">
        <v>33</v>
      </c>
      <c r="I250" s="6" t="s">
        <v>2</v>
      </c>
      <c r="J250" s="6" t="s">
        <v>3</v>
      </c>
      <c r="K250" s="6" t="s">
        <v>4</v>
      </c>
      <c r="L250" s="6" t="s">
        <v>5</v>
      </c>
      <c r="M250" s="6" t="s">
        <v>6</v>
      </c>
      <c r="N250" s="23"/>
      <c r="O250" s="24" t="s">
        <v>8</v>
      </c>
      <c r="P250" s="6" t="s">
        <v>38</v>
      </c>
      <c r="Q250" s="24" t="s">
        <v>23</v>
      </c>
      <c r="R250" s="6" t="s">
        <v>39</v>
      </c>
      <c r="S250" s="9" t="s">
        <v>40</v>
      </c>
    </row>
    <row r="251" spans="1:19" s="1" customFormat="1">
      <c r="A251" s="6" t="s">
        <v>436</v>
      </c>
      <c r="B251" s="93">
        <v>55</v>
      </c>
      <c r="C251" s="93" t="s">
        <v>545</v>
      </c>
      <c r="D251" s="6"/>
      <c r="E251" s="6"/>
      <c r="F251" s="6"/>
      <c r="G251" s="9"/>
      <c r="H251" s="6"/>
      <c r="I251" s="6">
        <v>1278</v>
      </c>
      <c r="J251" s="6">
        <v>2603</v>
      </c>
      <c r="K251" s="6">
        <f t="shared" ref="K251:K258" si="79">J251-I251</f>
        <v>1325</v>
      </c>
      <c r="L251" s="6">
        <v>1</v>
      </c>
      <c r="M251" s="6">
        <f t="shared" ref="M251:M258" si="80">L251*K251</f>
        <v>1325</v>
      </c>
      <c r="N251" s="6">
        <v>1.03</v>
      </c>
      <c r="O251" s="24">
        <f t="shared" ref="O251:O258" si="81">N251*M251</f>
        <v>1364.75</v>
      </c>
      <c r="P251" s="6">
        <v>40</v>
      </c>
      <c r="Q251" s="24">
        <f t="shared" ref="Q251:Q258" si="82">H251+O251+P251</f>
        <v>1404.75</v>
      </c>
      <c r="R251" s="6">
        <v>1</v>
      </c>
      <c r="S251" s="9">
        <f t="shared" ref="S251:S258" si="83">Q251*R251</f>
        <v>1404.75</v>
      </c>
    </row>
    <row r="252" spans="1:19" s="1" customFormat="1">
      <c r="A252" s="6" t="s">
        <v>438</v>
      </c>
      <c r="B252" s="93">
        <v>53</v>
      </c>
      <c r="C252" s="93" t="s">
        <v>545</v>
      </c>
      <c r="D252" s="6">
        <v>957</v>
      </c>
      <c r="E252" s="6">
        <v>957</v>
      </c>
      <c r="F252" s="6">
        <f t="shared" ref="F252:F257" si="84">SUM(E252-D252)</f>
        <v>0</v>
      </c>
      <c r="G252" s="9">
        <v>9.5</v>
      </c>
      <c r="H252" s="6">
        <f t="shared" ref="H252:H257" si="85">F252*G252</f>
        <v>0</v>
      </c>
      <c r="I252" s="6">
        <v>124</v>
      </c>
      <c r="J252" s="6">
        <v>1075</v>
      </c>
      <c r="K252" s="6">
        <f t="shared" si="79"/>
        <v>951</v>
      </c>
      <c r="L252" s="6">
        <v>1</v>
      </c>
      <c r="M252" s="6">
        <f t="shared" si="80"/>
        <v>951</v>
      </c>
      <c r="N252" s="6">
        <v>1.03</v>
      </c>
      <c r="O252" s="24">
        <f t="shared" si="81"/>
        <v>979.53</v>
      </c>
      <c r="P252" s="6">
        <v>80</v>
      </c>
      <c r="Q252" s="24">
        <f t="shared" si="82"/>
        <v>1059.53</v>
      </c>
      <c r="R252" s="6">
        <v>1</v>
      </c>
      <c r="S252" s="9">
        <f t="shared" si="83"/>
        <v>1059.53</v>
      </c>
    </row>
    <row r="253" spans="1:19" s="1" customFormat="1">
      <c r="A253" s="6" t="s">
        <v>885</v>
      </c>
      <c r="B253" s="93"/>
      <c r="C253" s="93" t="s">
        <v>545</v>
      </c>
      <c r="D253" s="6"/>
      <c r="E253" s="6"/>
      <c r="F253" s="6"/>
      <c r="G253" s="9"/>
      <c r="H253" s="6"/>
      <c r="I253" s="6">
        <v>8831</v>
      </c>
      <c r="J253" s="6">
        <v>8831</v>
      </c>
      <c r="K253" s="6">
        <f t="shared" si="79"/>
        <v>0</v>
      </c>
      <c r="L253" s="6">
        <v>1</v>
      </c>
      <c r="M253" s="6">
        <f t="shared" si="80"/>
        <v>0</v>
      </c>
      <c r="N253" s="6">
        <v>1.03</v>
      </c>
      <c r="O253" s="24">
        <f t="shared" si="81"/>
        <v>0</v>
      </c>
      <c r="P253" s="6">
        <v>0</v>
      </c>
      <c r="Q253" s="24">
        <f t="shared" si="82"/>
        <v>0</v>
      </c>
      <c r="R253" s="6">
        <v>1</v>
      </c>
      <c r="S253" s="9">
        <f t="shared" si="83"/>
        <v>0</v>
      </c>
    </row>
    <row r="254" spans="1:19" s="1" customFormat="1">
      <c r="A254" s="6" t="s">
        <v>439</v>
      </c>
      <c r="B254" s="93">
        <v>50</v>
      </c>
      <c r="C254" s="93" t="s">
        <v>545</v>
      </c>
      <c r="D254" s="6"/>
      <c r="E254" s="6"/>
      <c r="F254" s="6"/>
      <c r="G254" s="9"/>
      <c r="H254" s="6"/>
      <c r="I254" s="6">
        <v>573</v>
      </c>
      <c r="J254" s="6">
        <v>573</v>
      </c>
      <c r="K254" s="6">
        <f t="shared" si="79"/>
        <v>0</v>
      </c>
      <c r="L254" s="6">
        <v>1</v>
      </c>
      <c r="M254" s="6">
        <f t="shared" si="80"/>
        <v>0</v>
      </c>
      <c r="N254" s="6">
        <v>1.03</v>
      </c>
      <c r="O254" s="24">
        <f t="shared" si="81"/>
        <v>0</v>
      </c>
      <c r="P254" s="6">
        <v>120</v>
      </c>
      <c r="Q254" s="24">
        <f t="shared" si="82"/>
        <v>120</v>
      </c>
      <c r="R254" s="6">
        <v>1</v>
      </c>
      <c r="S254" s="9">
        <f t="shared" si="83"/>
        <v>120</v>
      </c>
    </row>
    <row r="255" spans="1:19" s="1" customFormat="1">
      <c r="A255" s="6" t="s">
        <v>440</v>
      </c>
      <c r="B255" s="93">
        <v>49</v>
      </c>
      <c r="C255" s="93" t="s">
        <v>545</v>
      </c>
      <c r="D255" s="6">
        <v>413</v>
      </c>
      <c r="E255" s="6">
        <v>413</v>
      </c>
      <c r="F255" s="6">
        <f t="shared" si="84"/>
        <v>0</v>
      </c>
      <c r="G255" s="9">
        <v>9.5</v>
      </c>
      <c r="H255" s="6">
        <f t="shared" si="85"/>
        <v>0</v>
      </c>
      <c r="I255" s="6">
        <v>61038</v>
      </c>
      <c r="J255" s="6">
        <v>62648</v>
      </c>
      <c r="K255" s="6">
        <f t="shared" si="79"/>
        <v>1610</v>
      </c>
      <c r="L255" s="6">
        <v>1</v>
      </c>
      <c r="M255" s="6">
        <f t="shared" si="80"/>
        <v>1610</v>
      </c>
      <c r="N255" s="6">
        <v>1.03</v>
      </c>
      <c r="O255" s="24">
        <f t="shared" si="81"/>
        <v>1658.3</v>
      </c>
      <c r="P255" s="6">
        <v>120</v>
      </c>
      <c r="Q255" s="24">
        <f t="shared" si="82"/>
        <v>1778.3</v>
      </c>
      <c r="R255" s="6">
        <v>1</v>
      </c>
      <c r="S255" s="9">
        <f t="shared" si="83"/>
        <v>1778.3</v>
      </c>
    </row>
    <row r="256" spans="1:19" s="1" customFormat="1">
      <c r="A256" s="6" t="s">
        <v>441</v>
      </c>
      <c r="B256" s="93">
        <v>48</v>
      </c>
      <c r="C256" s="93" t="s">
        <v>545</v>
      </c>
      <c r="D256" s="6"/>
      <c r="E256" s="6"/>
      <c r="F256" s="6"/>
      <c r="G256" s="9"/>
      <c r="H256" s="6"/>
      <c r="I256" s="6">
        <v>2379</v>
      </c>
      <c r="J256" s="6">
        <v>2379</v>
      </c>
      <c r="K256" s="6">
        <f t="shared" si="79"/>
        <v>0</v>
      </c>
      <c r="L256" s="6">
        <v>1</v>
      </c>
      <c r="M256" s="6">
        <f t="shared" si="80"/>
        <v>0</v>
      </c>
      <c r="N256" s="6">
        <v>1.03</v>
      </c>
      <c r="O256" s="24">
        <f t="shared" si="81"/>
        <v>0</v>
      </c>
      <c r="P256" s="6">
        <v>120</v>
      </c>
      <c r="Q256" s="24">
        <f t="shared" si="82"/>
        <v>120</v>
      </c>
      <c r="R256" s="6">
        <v>1</v>
      </c>
      <c r="S256" s="9">
        <f t="shared" si="83"/>
        <v>120</v>
      </c>
    </row>
    <row r="257" spans="1:19" s="1" customFormat="1">
      <c r="A257" s="6" t="s">
        <v>886</v>
      </c>
      <c r="B257" s="93">
        <v>45</v>
      </c>
      <c r="C257" s="93" t="s">
        <v>545</v>
      </c>
      <c r="D257" s="6">
        <v>65</v>
      </c>
      <c r="E257" s="6">
        <v>65</v>
      </c>
      <c r="F257" s="6">
        <f t="shared" si="84"/>
        <v>0</v>
      </c>
      <c r="G257" s="9">
        <v>9.5</v>
      </c>
      <c r="H257" s="6">
        <f t="shared" si="85"/>
        <v>0</v>
      </c>
      <c r="I257" s="6">
        <v>4615</v>
      </c>
      <c r="J257" s="6">
        <v>4622</v>
      </c>
      <c r="K257" s="6">
        <f t="shared" si="79"/>
        <v>7</v>
      </c>
      <c r="L257" s="6">
        <v>40</v>
      </c>
      <c r="M257" s="6">
        <f t="shared" si="80"/>
        <v>280</v>
      </c>
      <c r="N257" s="6">
        <v>1.03</v>
      </c>
      <c r="O257" s="24">
        <f t="shared" si="81"/>
        <v>288.39999999999998</v>
      </c>
      <c r="P257" s="6"/>
      <c r="Q257" s="24">
        <f t="shared" si="82"/>
        <v>288.39999999999998</v>
      </c>
      <c r="R257" s="6">
        <v>1</v>
      </c>
      <c r="S257" s="9">
        <f t="shared" si="83"/>
        <v>288.39999999999998</v>
      </c>
    </row>
    <row r="258" spans="1:19" s="1" customFormat="1">
      <c r="A258" s="6" t="s">
        <v>443</v>
      </c>
      <c r="B258" s="93">
        <v>362</v>
      </c>
      <c r="C258" s="93" t="s">
        <v>545</v>
      </c>
      <c r="D258" s="6" t="s">
        <v>444</v>
      </c>
      <c r="E258" s="6"/>
      <c r="F258" s="6"/>
      <c r="G258" s="9">
        <v>9.5</v>
      </c>
      <c r="H258" s="6"/>
      <c r="I258" s="6">
        <v>22445</v>
      </c>
      <c r="J258" s="6">
        <v>22635</v>
      </c>
      <c r="K258" s="6">
        <f t="shared" si="79"/>
        <v>190</v>
      </c>
      <c r="L258" s="6">
        <v>1</v>
      </c>
      <c r="M258" s="6">
        <f t="shared" si="80"/>
        <v>190</v>
      </c>
      <c r="N258" s="6">
        <v>1.03</v>
      </c>
      <c r="O258" s="24">
        <f t="shared" si="81"/>
        <v>195.7</v>
      </c>
      <c r="P258" s="6"/>
      <c r="Q258" s="24">
        <f t="shared" si="82"/>
        <v>195.7</v>
      </c>
      <c r="R258" s="6">
        <v>1</v>
      </c>
      <c r="S258" s="9">
        <f t="shared" si="83"/>
        <v>195.7</v>
      </c>
    </row>
    <row r="259" spans="1:19" s="1" customFormat="1">
      <c r="A259" s="6"/>
      <c r="B259" s="6"/>
      <c r="C259" s="6"/>
      <c r="D259" s="6"/>
      <c r="E259" s="6"/>
      <c r="F259" s="6"/>
      <c r="G259" s="9"/>
      <c r="H259" s="6"/>
      <c r="I259" s="6"/>
      <c r="J259" s="6"/>
      <c r="K259" s="6"/>
      <c r="L259" s="6"/>
      <c r="M259" s="6"/>
      <c r="N259" s="23"/>
      <c r="O259" s="24"/>
      <c r="P259" s="6"/>
      <c r="Q259" s="24"/>
      <c r="R259" s="6"/>
      <c r="S259" s="9"/>
    </row>
    <row r="260" spans="1:19" s="1" customFormat="1">
      <c r="A260" s="6" t="s">
        <v>23</v>
      </c>
      <c r="B260" s="6"/>
      <c r="C260" s="6"/>
      <c r="D260" s="6"/>
      <c r="E260" s="6"/>
      <c r="F260" s="6"/>
      <c r="G260" s="9"/>
      <c r="H260" s="6"/>
      <c r="I260" s="6"/>
      <c r="J260" s="6"/>
      <c r="K260" s="6"/>
      <c r="L260" s="6"/>
      <c r="M260" s="6"/>
      <c r="N260" s="23"/>
      <c r="O260" s="24"/>
      <c r="P260" s="6"/>
      <c r="Q260" s="24"/>
      <c r="R260" s="6"/>
      <c r="S260" s="9">
        <f>SUM(S251:S259)</f>
        <v>4966.68</v>
      </c>
    </row>
    <row r="261" spans="1:19" s="1" customFormat="1">
      <c r="A261" s="6"/>
      <c r="B261" s="6"/>
      <c r="C261" s="6"/>
      <c r="D261" s="6"/>
      <c r="E261" s="6"/>
      <c r="F261" s="6"/>
      <c r="G261" s="9"/>
      <c r="H261" s="6"/>
      <c r="I261" s="6"/>
      <c r="J261" s="6"/>
      <c r="K261" s="6"/>
      <c r="L261" s="6"/>
      <c r="M261" s="6"/>
      <c r="N261" s="23"/>
      <c r="O261" s="24"/>
      <c r="P261" s="6"/>
      <c r="Q261" s="24"/>
      <c r="R261" s="6"/>
      <c r="S261" s="9"/>
    </row>
    <row r="262" spans="1:19" s="1" customFormat="1">
      <c r="A262" s="6"/>
      <c r="B262" s="6"/>
      <c r="C262" s="6"/>
      <c r="D262" s="6"/>
      <c r="E262" s="6"/>
      <c r="F262" s="6"/>
      <c r="G262" s="9"/>
      <c r="H262" s="6"/>
      <c r="I262" s="6"/>
      <c r="J262" s="6"/>
      <c r="K262" s="6"/>
      <c r="L262" s="6"/>
      <c r="M262" s="6"/>
      <c r="N262" s="23"/>
      <c r="O262" s="24"/>
      <c r="P262" s="6"/>
      <c r="Q262" s="24"/>
      <c r="R262" s="6"/>
      <c r="S262" s="9"/>
    </row>
    <row r="263" spans="1:19" s="1" customFormat="1">
      <c r="A263" s="6"/>
      <c r="B263" s="6"/>
      <c r="C263" s="6"/>
      <c r="D263" s="6"/>
      <c r="E263" s="6"/>
      <c r="F263" s="6"/>
      <c r="G263" s="9"/>
      <c r="H263" s="6"/>
      <c r="I263" s="6"/>
      <c r="J263" s="6"/>
      <c r="K263" s="6"/>
      <c r="L263" s="6"/>
      <c r="M263" s="6"/>
      <c r="N263" s="23"/>
      <c r="O263" s="24"/>
      <c r="P263" s="6"/>
      <c r="Q263" s="24"/>
      <c r="R263" s="6"/>
      <c r="S263" s="9"/>
    </row>
    <row r="264" spans="1:19" s="1" customFormat="1">
      <c r="A264" s="6"/>
      <c r="B264" s="6"/>
      <c r="C264" s="6"/>
      <c r="D264" s="6"/>
      <c r="E264" s="6"/>
      <c r="F264" s="6"/>
      <c r="G264" s="9"/>
      <c r="H264" s="6"/>
      <c r="I264" s="6"/>
      <c r="J264" s="6"/>
      <c r="K264" s="6"/>
      <c r="L264" s="6"/>
      <c r="M264" s="6"/>
      <c r="N264" s="23"/>
      <c r="O264" s="24"/>
      <c r="P264" s="6"/>
      <c r="Q264" s="24"/>
      <c r="R264" s="6"/>
      <c r="S264" s="9"/>
    </row>
    <row r="265" spans="1:19" s="1" customFormat="1"/>
    <row r="266" spans="1:19" s="1" customFormat="1"/>
    <row r="267" spans="1:19" s="1" customFormat="1"/>
    <row r="268" spans="1:19" s="1" customFormat="1" ht="28.5">
      <c r="A268" s="6" t="s">
        <v>1</v>
      </c>
      <c r="B268" s="14" t="s">
        <v>27</v>
      </c>
      <c r="C268" s="84" t="s">
        <v>887</v>
      </c>
      <c r="D268" s="6" t="s">
        <v>30</v>
      </c>
      <c r="E268" s="6" t="s">
        <v>31</v>
      </c>
      <c r="F268" s="6" t="s">
        <v>6</v>
      </c>
      <c r="G268" s="9" t="s">
        <v>32</v>
      </c>
      <c r="H268" s="6" t="s">
        <v>33</v>
      </c>
      <c r="I268" s="6" t="s">
        <v>2</v>
      </c>
      <c r="J268" s="6" t="s">
        <v>3</v>
      </c>
      <c r="K268" s="6" t="s">
        <v>4</v>
      </c>
      <c r="L268" s="6" t="s">
        <v>5</v>
      </c>
      <c r="M268" s="6" t="s">
        <v>6</v>
      </c>
      <c r="N268" s="23"/>
      <c r="O268" s="24" t="s">
        <v>8</v>
      </c>
      <c r="P268" s="6" t="s">
        <v>38</v>
      </c>
      <c r="Q268" s="24" t="s">
        <v>23</v>
      </c>
      <c r="R268" s="6" t="s">
        <v>39</v>
      </c>
      <c r="S268" s="9" t="s">
        <v>40</v>
      </c>
    </row>
    <row r="269" spans="1:19" s="1" customFormat="1" ht="26.1" customHeight="1">
      <c r="A269" s="6" t="s">
        <v>888</v>
      </c>
      <c r="B269" s="6"/>
      <c r="C269" s="6"/>
      <c r="D269" s="6"/>
      <c r="E269" s="6"/>
      <c r="F269" s="6"/>
      <c r="G269" s="9"/>
      <c r="H269" s="6"/>
      <c r="I269" s="6">
        <v>0</v>
      </c>
      <c r="J269" s="6">
        <v>4321</v>
      </c>
      <c r="K269" s="6">
        <f>J269-I269</f>
        <v>4321</v>
      </c>
      <c r="L269" s="6">
        <v>1</v>
      </c>
      <c r="M269" s="6">
        <f>L269*K269</f>
        <v>4321</v>
      </c>
      <c r="N269" s="23">
        <v>1.03</v>
      </c>
      <c r="O269" s="24">
        <f>N269*M269</f>
        <v>4450.63</v>
      </c>
      <c r="P269" s="6"/>
      <c r="Q269" s="24">
        <f>H269+O269+P269</f>
        <v>4450.63</v>
      </c>
      <c r="R269" s="6">
        <v>1</v>
      </c>
      <c r="S269" s="9">
        <f>Q269*R269</f>
        <v>4450.63</v>
      </c>
    </row>
    <row r="270" spans="1:19" s="1" customFormat="1" ht="20.100000000000001" customHeight="1">
      <c r="A270" s="6"/>
      <c r="B270" s="6"/>
      <c r="C270" s="6"/>
      <c r="D270" s="6"/>
      <c r="E270" s="6"/>
      <c r="F270" s="6"/>
      <c r="G270" s="9"/>
      <c r="H270" s="6"/>
      <c r="I270" s="6"/>
      <c r="J270" s="6"/>
      <c r="K270" s="6"/>
      <c r="L270" s="6"/>
      <c r="M270" s="6"/>
      <c r="N270" s="23"/>
      <c r="O270" s="24"/>
      <c r="P270" s="6"/>
      <c r="Q270" s="24"/>
      <c r="R270" s="6"/>
      <c r="S270" s="9"/>
    </row>
    <row r="271" spans="1:19" s="1" customFormat="1" ht="18" customHeight="1">
      <c r="A271" s="6"/>
      <c r="B271" s="6"/>
      <c r="C271" s="6"/>
      <c r="D271" s="6"/>
      <c r="E271" s="6"/>
      <c r="F271" s="6"/>
      <c r="G271" s="9"/>
      <c r="H271" s="6"/>
      <c r="I271" s="6"/>
      <c r="J271" s="6"/>
      <c r="K271" s="6"/>
      <c r="L271" s="6"/>
      <c r="M271" s="6"/>
      <c r="N271" s="23"/>
      <c r="O271" s="24"/>
      <c r="P271" s="6"/>
      <c r="Q271" s="24"/>
      <c r="R271" s="6"/>
      <c r="S271" s="9"/>
    </row>
    <row r="272" spans="1:19" s="1" customFormat="1" ht="17.100000000000001" customHeight="1"/>
    <row r="273" spans="1:19" s="1" customFormat="1"/>
    <row r="274" spans="1:19" s="1" customFormat="1"/>
    <row r="275" spans="1:19" s="1" customFormat="1" ht="28.5">
      <c r="A275" s="6" t="s">
        <v>1</v>
      </c>
      <c r="B275" s="14" t="s">
        <v>27</v>
      </c>
      <c r="C275" s="84" t="s">
        <v>889</v>
      </c>
      <c r="D275" s="6" t="s">
        <v>30</v>
      </c>
      <c r="E275" s="6" t="s">
        <v>31</v>
      </c>
      <c r="F275" s="6" t="s">
        <v>6</v>
      </c>
      <c r="G275" s="9" t="s">
        <v>32</v>
      </c>
      <c r="H275" s="6" t="s">
        <v>33</v>
      </c>
      <c r="I275" s="6" t="s">
        <v>2</v>
      </c>
      <c r="J275" s="6" t="s">
        <v>3</v>
      </c>
      <c r="K275" s="6" t="s">
        <v>4</v>
      </c>
      <c r="L275" s="6" t="s">
        <v>5</v>
      </c>
      <c r="M275" s="6" t="s">
        <v>6</v>
      </c>
      <c r="N275" s="23"/>
      <c r="O275" s="24" t="s">
        <v>8</v>
      </c>
      <c r="P275" s="6" t="s">
        <v>38</v>
      </c>
      <c r="Q275" s="24" t="s">
        <v>23</v>
      </c>
      <c r="R275" s="6" t="s">
        <v>39</v>
      </c>
      <c r="S275" s="9" t="s">
        <v>40</v>
      </c>
    </row>
    <row r="276" spans="1:19" s="1" customFormat="1">
      <c r="A276" s="6" t="s">
        <v>890</v>
      </c>
      <c r="B276" s="6"/>
      <c r="C276" s="6"/>
      <c r="D276" s="6">
        <v>4848</v>
      </c>
      <c r="E276" s="6" t="s">
        <v>891</v>
      </c>
      <c r="F276" s="6"/>
      <c r="G276" s="9"/>
      <c r="H276" s="6"/>
      <c r="I276" s="6"/>
      <c r="J276" s="6"/>
      <c r="K276" s="6"/>
      <c r="L276" s="6"/>
      <c r="M276" s="6"/>
      <c r="N276" s="23"/>
      <c r="O276" s="24"/>
      <c r="P276" s="6"/>
      <c r="Q276" s="24"/>
      <c r="R276" s="6"/>
      <c r="S276" s="9"/>
    </row>
    <row r="277" spans="1:19" s="1" customFormat="1">
      <c r="A277" s="6" t="s">
        <v>892</v>
      </c>
      <c r="B277" s="6"/>
      <c r="C277" s="6" t="s">
        <v>893</v>
      </c>
      <c r="D277" s="6"/>
      <c r="E277" s="6"/>
      <c r="F277" s="6"/>
      <c r="G277" s="9"/>
      <c r="H277" s="6"/>
      <c r="I277" s="6">
        <v>3043</v>
      </c>
      <c r="J277" s="6">
        <v>3044</v>
      </c>
      <c r="K277" s="6">
        <f>J277-I277</f>
        <v>1</v>
      </c>
      <c r="L277" s="6">
        <v>20</v>
      </c>
      <c r="M277" s="6">
        <f>L277*K277</f>
        <v>20</v>
      </c>
      <c r="N277" s="23">
        <v>1.03</v>
      </c>
      <c r="O277" s="24">
        <f>N277*M277</f>
        <v>20.6</v>
      </c>
      <c r="P277" s="6">
        <v>40</v>
      </c>
      <c r="Q277" s="24">
        <f>H277+O277+P277</f>
        <v>60.6</v>
      </c>
      <c r="R277" s="6">
        <v>1</v>
      </c>
      <c r="S277" s="9">
        <f>Q277*R277</f>
        <v>60.6</v>
      </c>
    </row>
    <row r="278" spans="1:19" s="1" customFormat="1">
      <c r="A278" s="6" t="s">
        <v>894</v>
      </c>
      <c r="B278" s="6"/>
      <c r="C278" s="6" t="s">
        <v>893</v>
      </c>
      <c r="D278" s="6">
        <v>27</v>
      </c>
      <c r="E278" s="6">
        <v>27</v>
      </c>
      <c r="F278" s="6">
        <f>SUM(E278-D278)</f>
        <v>0</v>
      </c>
      <c r="G278" s="9">
        <v>9.5</v>
      </c>
      <c r="H278" s="6">
        <f>F278*G278</f>
        <v>0</v>
      </c>
      <c r="I278" s="6">
        <v>1935</v>
      </c>
      <c r="J278" s="6">
        <v>2398</v>
      </c>
      <c r="K278" s="6">
        <f>J278-I278</f>
        <v>463</v>
      </c>
      <c r="L278" s="6">
        <v>1</v>
      </c>
      <c r="M278" s="6">
        <f>L278*K278</f>
        <v>463</v>
      </c>
      <c r="N278" s="23">
        <v>1.03</v>
      </c>
      <c r="O278" s="24">
        <f>N278*M278</f>
        <v>476.89</v>
      </c>
      <c r="P278" s="6">
        <v>40</v>
      </c>
      <c r="Q278" s="24">
        <f>H278+O278+P278</f>
        <v>516.89</v>
      </c>
      <c r="R278" s="6">
        <v>1</v>
      </c>
      <c r="S278" s="9">
        <f>Q278*R278</f>
        <v>516.89</v>
      </c>
    </row>
    <row r="279" spans="1:19" s="1" customFormat="1">
      <c r="A279" s="6" t="s">
        <v>895</v>
      </c>
      <c r="B279" s="6"/>
      <c r="C279" s="6" t="s">
        <v>893</v>
      </c>
      <c r="D279" s="6" t="s">
        <v>896</v>
      </c>
      <c r="E279" s="6"/>
      <c r="F279" s="6"/>
      <c r="G279" s="9"/>
      <c r="H279" s="6"/>
      <c r="I279" s="6">
        <v>355378</v>
      </c>
      <c r="J279" s="6">
        <v>379658</v>
      </c>
      <c r="K279" s="6">
        <f>J279-I279</f>
        <v>24280</v>
      </c>
      <c r="L279" s="6">
        <v>1</v>
      </c>
      <c r="M279" s="6">
        <f>L279*K279</f>
        <v>24280</v>
      </c>
      <c r="N279" s="23">
        <v>1.03</v>
      </c>
      <c r="O279" s="24">
        <f>N279*M279</f>
        <v>25008.400000000001</v>
      </c>
      <c r="P279" s="6"/>
      <c r="Q279" s="24">
        <f>H279+O279+P279</f>
        <v>25008.400000000001</v>
      </c>
      <c r="R279" s="6">
        <v>1</v>
      </c>
      <c r="S279" s="9">
        <f>Q279*R279</f>
        <v>25008.400000000001</v>
      </c>
    </row>
    <row r="280" spans="1:19" s="1" customFormat="1">
      <c r="A280" s="6" t="s">
        <v>897</v>
      </c>
      <c r="B280" s="6"/>
      <c r="C280" s="6" t="s">
        <v>893</v>
      </c>
      <c r="D280" s="6">
        <v>8</v>
      </c>
      <c r="E280" s="13">
        <v>8</v>
      </c>
      <c r="F280" s="6">
        <f>SUM(E280-D280)</f>
        <v>0</v>
      </c>
      <c r="G280" s="9">
        <v>9.5</v>
      </c>
      <c r="H280" s="6">
        <f>F280*G280</f>
        <v>0</v>
      </c>
      <c r="I280" s="6">
        <v>35217</v>
      </c>
      <c r="J280" s="6">
        <v>35217</v>
      </c>
      <c r="K280" s="6">
        <f>J280-I280</f>
        <v>0</v>
      </c>
      <c r="L280" s="6">
        <v>1</v>
      </c>
      <c r="M280" s="6">
        <f>L280*K280</f>
        <v>0</v>
      </c>
      <c r="N280" s="23">
        <v>1.03</v>
      </c>
      <c r="O280" s="24">
        <f>N280*M280</f>
        <v>0</v>
      </c>
      <c r="P280" s="6">
        <v>40</v>
      </c>
      <c r="Q280" s="24">
        <f>H280+O280+P280</f>
        <v>40</v>
      </c>
      <c r="R280" s="6">
        <v>1</v>
      </c>
      <c r="S280" s="9">
        <f>Q280*R280</f>
        <v>40</v>
      </c>
    </row>
    <row r="281" spans="1:19" s="1" customFormat="1">
      <c r="A281" s="6" t="s">
        <v>898</v>
      </c>
      <c r="B281" s="6"/>
      <c r="C281" s="6" t="s">
        <v>893</v>
      </c>
      <c r="D281" s="6">
        <v>0</v>
      </c>
      <c r="E281" s="6"/>
      <c r="F281" s="6">
        <v>0</v>
      </c>
      <c r="G281" s="9">
        <v>9.5</v>
      </c>
      <c r="H281" s="6">
        <f>F281*G281</f>
        <v>0</v>
      </c>
      <c r="I281" s="6">
        <v>8473</v>
      </c>
      <c r="J281" s="6">
        <v>8473</v>
      </c>
      <c r="K281" s="6">
        <f>J281-I281</f>
        <v>0</v>
      </c>
      <c r="L281" s="6">
        <v>1</v>
      </c>
      <c r="M281" s="6">
        <f>L281*K281</f>
        <v>0</v>
      </c>
      <c r="N281" s="23">
        <v>1.03</v>
      </c>
      <c r="O281" s="24">
        <f>N281*M281</f>
        <v>0</v>
      </c>
      <c r="P281" s="6">
        <v>40</v>
      </c>
      <c r="Q281" s="24">
        <f>H281+O281+P281</f>
        <v>40</v>
      </c>
      <c r="R281" s="6">
        <v>1</v>
      </c>
      <c r="S281" s="9">
        <f>Q281*R281</f>
        <v>40</v>
      </c>
    </row>
    <row r="282" spans="1:19" s="1" customFormat="1">
      <c r="A282" s="6" t="s">
        <v>899</v>
      </c>
      <c r="B282" s="6"/>
      <c r="C282" s="6" t="s">
        <v>893</v>
      </c>
      <c r="D282" s="6">
        <v>169</v>
      </c>
      <c r="E282" s="6">
        <v>169</v>
      </c>
      <c r="F282" s="6">
        <f>SUM(E282-D282)</f>
        <v>0</v>
      </c>
      <c r="G282" s="9">
        <v>9.5</v>
      </c>
      <c r="H282" s="6">
        <f>F282*G282</f>
        <v>0</v>
      </c>
      <c r="I282" s="6">
        <v>69674</v>
      </c>
      <c r="J282" s="6">
        <v>69917</v>
      </c>
      <c r="K282" s="6">
        <f t="shared" ref="K282:K293" si="86">J282-I282</f>
        <v>243</v>
      </c>
      <c r="L282" s="6">
        <v>1</v>
      </c>
      <c r="M282" s="6">
        <f t="shared" ref="M282:M290" si="87">L282*K282</f>
        <v>243</v>
      </c>
      <c r="N282" s="23">
        <v>1.03</v>
      </c>
      <c r="O282" s="24">
        <f t="shared" ref="O282:O290" si="88">N282*M282</f>
        <v>250.29</v>
      </c>
      <c r="P282" s="6">
        <v>40</v>
      </c>
      <c r="Q282" s="24">
        <f t="shared" ref="Q282:Q290" si="89">H282+O282+P282</f>
        <v>290.29000000000002</v>
      </c>
      <c r="R282" s="6">
        <v>1</v>
      </c>
      <c r="S282" s="9">
        <f t="shared" ref="S282:S293" si="90">Q282*R282</f>
        <v>290.29000000000002</v>
      </c>
    </row>
    <row r="283" spans="1:19" s="1" customFormat="1">
      <c r="A283" s="6" t="s">
        <v>900</v>
      </c>
      <c r="B283" s="6"/>
      <c r="C283" s="6" t="s">
        <v>893</v>
      </c>
      <c r="D283" s="6" t="s">
        <v>901</v>
      </c>
      <c r="E283" s="6"/>
      <c r="F283" s="6">
        <v>0</v>
      </c>
      <c r="G283" s="9">
        <v>9.5</v>
      </c>
      <c r="H283" s="6"/>
      <c r="I283" s="6">
        <v>47871</v>
      </c>
      <c r="J283" s="6">
        <v>49160</v>
      </c>
      <c r="K283" s="6">
        <f t="shared" si="86"/>
        <v>1289</v>
      </c>
      <c r="L283" s="6">
        <v>1</v>
      </c>
      <c r="M283" s="6">
        <f t="shared" si="87"/>
        <v>1289</v>
      </c>
      <c r="N283" s="23">
        <v>1.03</v>
      </c>
      <c r="O283" s="24">
        <f t="shared" si="88"/>
        <v>1327.67</v>
      </c>
      <c r="P283" s="6"/>
      <c r="Q283" s="24">
        <f t="shared" si="89"/>
        <v>1327.67</v>
      </c>
      <c r="R283" s="6">
        <v>1</v>
      </c>
      <c r="S283" s="9">
        <f t="shared" si="90"/>
        <v>1327.67</v>
      </c>
    </row>
    <row r="284" spans="1:19" s="1" customFormat="1">
      <c r="A284" s="6" t="s">
        <v>902</v>
      </c>
      <c r="B284" s="6"/>
      <c r="C284" s="6" t="s">
        <v>893</v>
      </c>
      <c r="D284" s="6" t="s">
        <v>903</v>
      </c>
      <c r="E284" s="6"/>
      <c r="F284" s="6">
        <v>0</v>
      </c>
      <c r="G284" s="9">
        <v>9.5</v>
      </c>
      <c r="H284" s="6"/>
      <c r="I284" s="6">
        <v>7906</v>
      </c>
      <c r="J284" s="6">
        <v>8307</v>
      </c>
      <c r="K284" s="6">
        <f t="shared" si="86"/>
        <v>401</v>
      </c>
      <c r="L284" s="6">
        <v>1</v>
      </c>
      <c r="M284" s="6">
        <f t="shared" si="87"/>
        <v>401</v>
      </c>
      <c r="N284" s="23">
        <v>1.03</v>
      </c>
      <c r="O284" s="24">
        <f t="shared" si="88"/>
        <v>413.03</v>
      </c>
      <c r="P284" s="6"/>
      <c r="Q284" s="24">
        <f t="shared" si="89"/>
        <v>413.03</v>
      </c>
      <c r="R284" s="6">
        <v>1</v>
      </c>
      <c r="S284" s="9">
        <f t="shared" si="90"/>
        <v>413.03</v>
      </c>
    </row>
    <row r="285" spans="1:19" s="1" customFormat="1">
      <c r="A285" s="6" t="s">
        <v>904</v>
      </c>
      <c r="B285" s="6"/>
      <c r="C285" s="6" t="s">
        <v>893</v>
      </c>
      <c r="D285" s="6"/>
      <c r="E285" s="6"/>
      <c r="F285" s="6">
        <v>0</v>
      </c>
      <c r="G285" s="9">
        <v>9.5</v>
      </c>
      <c r="H285" s="6"/>
      <c r="I285" s="6">
        <v>2660</v>
      </c>
      <c r="J285" s="6">
        <v>2928</v>
      </c>
      <c r="K285" s="6">
        <f t="shared" si="86"/>
        <v>268</v>
      </c>
      <c r="L285" s="6">
        <v>80</v>
      </c>
      <c r="M285" s="6">
        <f t="shared" si="87"/>
        <v>21440</v>
      </c>
      <c r="N285" s="23">
        <v>1.03</v>
      </c>
      <c r="O285" s="24">
        <f t="shared" si="88"/>
        <v>22083.200000000001</v>
      </c>
      <c r="P285" s="6"/>
      <c r="Q285" s="24">
        <f t="shared" si="89"/>
        <v>22083.200000000001</v>
      </c>
      <c r="R285" s="6">
        <v>1</v>
      </c>
      <c r="S285" s="9">
        <f t="shared" si="90"/>
        <v>22083.200000000001</v>
      </c>
    </row>
    <row r="286" spans="1:19" s="1" customFormat="1">
      <c r="A286" s="6" t="s">
        <v>905</v>
      </c>
      <c r="B286" s="6"/>
      <c r="C286" s="6" t="s">
        <v>893</v>
      </c>
      <c r="D286" s="6">
        <v>211</v>
      </c>
      <c r="E286" s="6"/>
      <c r="F286" s="6">
        <v>0</v>
      </c>
      <c r="G286" s="9">
        <v>9.5</v>
      </c>
      <c r="H286" s="6">
        <f>F286*G286</f>
        <v>0</v>
      </c>
      <c r="I286" s="6">
        <v>5148</v>
      </c>
      <c r="J286" s="6">
        <v>5512</v>
      </c>
      <c r="K286" s="6">
        <f t="shared" si="86"/>
        <v>364</v>
      </c>
      <c r="L286" s="6">
        <v>80</v>
      </c>
      <c r="M286" s="6">
        <f t="shared" si="87"/>
        <v>29120</v>
      </c>
      <c r="N286" s="23">
        <v>1.03</v>
      </c>
      <c r="O286" s="24">
        <f t="shared" si="88"/>
        <v>29993.599999999999</v>
      </c>
      <c r="P286" s="6"/>
      <c r="Q286" s="24">
        <f t="shared" si="89"/>
        <v>29993.599999999999</v>
      </c>
      <c r="R286" s="6">
        <v>1</v>
      </c>
      <c r="S286" s="9">
        <f t="shared" si="90"/>
        <v>29993.599999999999</v>
      </c>
    </row>
    <row r="287" spans="1:19" s="1" customFormat="1">
      <c r="A287" s="6" t="s">
        <v>906</v>
      </c>
      <c r="B287" s="6"/>
      <c r="C287" s="6" t="s">
        <v>893</v>
      </c>
      <c r="D287" s="6" t="s">
        <v>907</v>
      </c>
      <c r="E287" s="6"/>
      <c r="F287" s="6">
        <v>0</v>
      </c>
      <c r="G287" s="9">
        <v>9.5</v>
      </c>
      <c r="H287" s="6"/>
      <c r="I287" s="6">
        <v>43844</v>
      </c>
      <c r="J287" s="6">
        <v>49902</v>
      </c>
      <c r="K287" s="6">
        <f t="shared" si="86"/>
        <v>6058</v>
      </c>
      <c r="L287" s="6">
        <v>1</v>
      </c>
      <c r="M287" s="6">
        <f t="shared" si="87"/>
        <v>6058</v>
      </c>
      <c r="N287" s="23">
        <v>1.03</v>
      </c>
      <c r="O287" s="24">
        <f t="shared" si="88"/>
        <v>6239.74</v>
      </c>
      <c r="P287" s="6"/>
      <c r="Q287" s="24">
        <f t="shared" si="89"/>
        <v>6239.74</v>
      </c>
      <c r="R287" s="6">
        <v>1</v>
      </c>
      <c r="S287" s="9">
        <f t="shared" si="90"/>
        <v>6239.74</v>
      </c>
    </row>
    <row r="288" spans="1:19" s="1" customFormat="1">
      <c r="A288" s="6" t="s">
        <v>908</v>
      </c>
      <c r="B288" s="6"/>
      <c r="C288" s="6" t="s">
        <v>893</v>
      </c>
      <c r="D288" s="6">
        <v>15</v>
      </c>
      <c r="E288" s="6"/>
      <c r="F288" s="6">
        <v>0</v>
      </c>
      <c r="G288" s="9">
        <v>9.5</v>
      </c>
      <c r="H288" s="6">
        <f t="shared" ref="H288:H293" si="91">F288*G288</f>
        <v>0</v>
      </c>
      <c r="I288" s="6">
        <v>19432</v>
      </c>
      <c r="J288" s="6">
        <v>19839</v>
      </c>
      <c r="K288" s="6">
        <f t="shared" si="86"/>
        <v>407</v>
      </c>
      <c r="L288" s="6">
        <v>1</v>
      </c>
      <c r="M288" s="6">
        <f t="shared" si="87"/>
        <v>407</v>
      </c>
      <c r="N288" s="23">
        <v>1.03</v>
      </c>
      <c r="O288" s="24">
        <f t="shared" si="88"/>
        <v>419.21</v>
      </c>
      <c r="P288" s="6">
        <v>80</v>
      </c>
      <c r="Q288" s="24">
        <f t="shared" si="89"/>
        <v>499.21</v>
      </c>
      <c r="R288" s="6">
        <v>1</v>
      </c>
      <c r="S288" s="9">
        <f t="shared" si="90"/>
        <v>499.21</v>
      </c>
    </row>
    <row r="289" spans="1:20" s="1" customFormat="1">
      <c r="A289" s="6" t="s">
        <v>909</v>
      </c>
      <c r="B289" s="6"/>
      <c r="C289" s="6" t="s">
        <v>893</v>
      </c>
      <c r="D289" s="6"/>
      <c r="E289" s="6"/>
      <c r="F289" s="6">
        <v>0</v>
      </c>
      <c r="G289" s="9">
        <v>9.5</v>
      </c>
      <c r="H289" s="6"/>
      <c r="I289" s="6">
        <v>9768</v>
      </c>
      <c r="J289" s="6">
        <v>9908</v>
      </c>
      <c r="K289" s="6">
        <f t="shared" si="86"/>
        <v>140</v>
      </c>
      <c r="L289" s="6">
        <v>50</v>
      </c>
      <c r="M289" s="6">
        <f t="shared" si="87"/>
        <v>7000</v>
      </c>
      <c r="N289" s="23">
        <v>1.03</v>
      </c>
      <c r="O289" s="24">
        <f t="shared" si="88"/>
        <v>7210</v>
      </c>
      <c r="P289" s="6">
        <v>40</v>
      </c>
      <c r="Q289" s="24">
        <f t="shared" si="89"/>
        <v>7250</v>
      </c>
      <c r="R289" s="6">
        <v>1</v>
      </c>
      <c r="S289" s="9">
        <f t="shared" si="90"/>
        <v>7250</v>
      </c>
    </row>
    <row r="290" spans="1:20" s="1" customFormat="1">
      <c r="A290" s="6" t="s">
        <v>910</v>
      </c>
      <c r="B290" s="6"/>
      <c r="C290" s="6" t="s">
        <v>893</v>
      </c>
      <c r="D290" s="6" t="s">
        <v>911</v>
      </c>
      <c r="E290" s="6"/>
      <c r="F290" s="6">
        <v>0</v>
      </c>
      <c r="G290" s="9">
        <v>9.5</v>
      </c>
      <c r="H290" s="6"/>
      <c r="I290" s="6">
        <v>76967</v>
      </c>
      <c r="J290" s="6">
        <v>77915</v>
      </c>
      <c r="K290" s="6">
        <f t="shared" si="86"/>
        <v>948</v>
      </c>
      <c r="L290" s="6">
        <v>1</v>
      </c>
      <c r="M290" s="6">
        <f t="shared" si="87"/>
        <v>948</v>
      </c>
      <c r="N290" s="23">
        <v>1.03</v>
      </c>
      <c r="O290" s="24">
        <f t="shared" si="88"/>
        <v>976.44</v>
      </c>
      <c r="P290" s="6"/>
      <c r="Q290" s="24">
        <f t="shared" si="89"/>
        <v>976.44</v>
      </c>
      <c r="R290" s="6">
        <v>1</v>
      </c>
      <c r="S290" s="9">
        <f t="shared" si="90"/>
        <v>976.44</v>
      </c>
    </row>
    <row r="291" spans="1:20" s="1" customFormat="1" ht="20.100000000000001" customHeight="1">
      <c r="A291" s="6" t="s">
        <v>912</v>
      </c>
      <c r="B291" s="6"/>
      <c r="C291" s="6" t="s">
        <v>893</v>
      </c>
      <c r="D291" s="6"/>
      <c r="E291" s="6"/>
      <c r="F291" s="6">
        <v>0</v>
      </c>
      <c r="G291" s="9"/>
      <c r="H291" s="6"/>
      <c r="I291" s="6">
        <v>4148</v>
      </c>
      <c r="J291" s="6">
        <v>4148</v>
      </c>
      <c r="K291" s="6">
        <f t="shared" si="86"/>
        <v>0</v>
      </c>
      <c r="L291" s="6">
        <v>30</v>
      </c>
      <c r="M291" s="6">
        <f>K291*L291</f>
        <v>0</v>
      </c>
      <c r="N291" s="23">
        <v>1.03</v>
      </c>
      <c r="O291" s="24">
        <f>M291*N291</f>
        <v>0</v>
      </c>
      <c r="P291" s="6"/>
      <c r="Q291" s="24">
        <f>O291</f>
        <v>0</v>
      </c>
      <c r="R291" s="6">
        <v>1</v>
      </c>
      <c r="S291" s="9">
        <f t="shared" si="90"/>
        <v>0</v>
      </c>
      <c r="T291" s="4"/>
    </row>
    <row r="292" spans="1:20" s="1" customFormat="1">
      <c r="A292" s="6" t="s">
        <v>913</v>
      </c>
      <c r="B292" s="6"/>
      <c r="C292" s="6" t="s">
        <v>893</v>
      </c>
      <c r="D292" s="6">
        <v>1057</v>
      </c>
      <c r="E292" s="6">
        <v>1067</v>
      </c>
      <c r="F292" s="6">
        <f>SUM(E292-D292)</f>
        <v>10</v>
      </c>
      <c r="G292" s="9">
        <v>9.5</v>
      </c>
      <c r="H292" s="6">
        <f t="shared" si="91"/>
        <v>95</v>
      </c>
      <c r="I292" s="6">
        <v>130426</v>
      </c>
      <c r="J292" s="6">
        <v>132217</v>
      </c>
      <c r="K292" s="6">
        <f t="shared" si="86"/>
        <v>1791</v>
      </c>
      <c r="L292" s="6">
        <v>1</v>
      </c>
      <c r="M292" s="6">
        <f>L292*K292</f>
        <v>1791</v>
      </c>
      <c r="N292" s="23">
        <v>1.03</v>
      </c>
      <c r="O292" s="24">
        <f t="shared" ref="O292:O293" si="92">N292*M292</f>
        <v>1844.73</v>
      </c>
      <c r="P292" s="6"/>
      <c r="Q292" s="24">
        <f>H292+O292+P292</f>
        <v>1939.73</v>
      </c>
      <c r="R292" s="6">
        <v>1</v>
      </c>
      <c r="S292" s="9">
        <f t="shared" si="90"/>
        <v>1939.73</v>
      </c>
    </row>
    <row r="293" spans="1:20" s="1" customFormat="1">
      <c r="A293" s="6" t="s">
        <v>914</v>
      </c>
      <c r="B293" s="6"/>
      <c r="C293" s="6" t="s">
        <v>893</v>
      </c>
      <c r="D293" s="6">
        <v>694</v>
      </c>
      <c r="E293" s="6">
        <v>704</v>
      </c>
      <c r="F293" s="6">
        <f>E293-D293</f>
        <v>10</v>
      </c>
      <c r="G293" s="9">
        <v>9.5</v>
      </c>
      <c r="H293" s="6">
        <f t="shared" si="91"/>
        <v>95</v>
      </c>
      <c r="I293" s="6">
        <v>114488</v>
      </c>
      <c r="J293" s="6">
        <v>114704</v>
      </c>
      <c r="K293" s="6">
        <f t="shared" si="86"/>
        <v>216</v>
      </c>
      <c r="L293" s="6">
        <v>1</v>
      </c>
      <c r="M293" s="6">
        <f>L293*K293</f>
        <v>216</v>
      </c>
      <c r="N293" s="23">
        <v>1.03</v>
      </c>
      <c r="O293" s="24">
        <f t="shared" si="92"/>
        <v>222.48</v>
      </c>
      <c r="P293" s="6"/>
      <c r="Q293" s="24">
        <f>H293+O293+P293</f>
        <v>317.48</v>
      </c>
      <c r="R293" s="6">
        <v>1</v>
      </c>
      <c r="S293" s="9">
        <f t="shared" si="90"/>
        <v>317.48</v>
      </c>
    </row>
    <row r="294" spans="1:20" s="1" customFormat="1">
      <c r="A294" s="6" t="s">
        <v>23</v>
      </c>
      <c r="B294" s="6"/>
      <c r="C294" s="6" t="s">
        <v>893</v>
      </c>
      <c r="D294" s="6"/>
      <c r="E294" s="6"/>
      <c r="F294" s="6"/>
      <c r="G294" s="9"/>
      <c r="H294" s="6"/>
      <c r="I294" s="6"/>
      <c r="J294" s="6"/>
      <c r="K294" s="6"/>
      <c r="L294" s="6"/>
      <c r="M294" s="6"/>
      <c r="N294" s="23"/>
      <c r="O294" s="24"/>
      <c r="P294" s="6"/>
      <c r="Q294" s="24"/>
      <c r="R294" s="6"/>
      <c r="S294" s="9">
        <f>SUM(S277:S293)</f>
        <v>96996.28</v>
      </c>
    </row>
    <row r="295" spans="1:20" s="1" customFormat="1">
      <c r="A295" s="77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</row>
    <row r="296" spans="1:20" s="1" customFormat="1"/>
    <row r="297" spans="1:20" s="1" customFormat="1"/>
    <row r="298" spans="1:20" s="1" customFormat="1"/>
    <row r="299" spans="1:20" s="1" customFormat="1"/>
    <row r="300" spans="1:20" s="1" customFormat="1" ht="28.5">
      <c r="A300" s="6" t="s">
        <v>1</v>
      </c>
      <c r="B300" s="14" t="s">
        <v>27</v>
      </c>
      <c r="C300" s="84" t="s">
        <v>915</v>
      </c>
      <c r="D300" s="6" t="s">
        <v>30</v>
      </c>
      <c r="E300" s="6" t="s">
        <v>31</v>
      </c>
      <c r="F300" s="6" t="s">
        <v>6</v>
      </c>
      <c r="G300" s="9" t="s">
        <v>32</v>
      </c>
      <c r="H300" s="6" t="s">
        <v>33</v>
      </c>
      <c r="I300" s="6" t="s">
        <v>2</v>
      </c>
      <c r="J300" s="6" t="s">
        <v>3</v>
      </c>
      <c r="K300" s="6" t="s">
        <v>4</v>
      </c>
      <c r="L300" s="6" t="s">
        <v>5</v>
      </c>
      <c r="M300" s="6" t="s">
        <v>6</v>
      </c>
      <c r="N300" s="23"/>
      <c r="O300" s="24" t="s">
        <v>8</v>
      </c>
      <c r="P300" s="6" t="s">
        <v>38</v>
      </c>
      <c r="Q300" s="24" t="s">
        <v>23</v>
      </c>
      <c r="R300" s="6" t="s">
        <v>39</v>
      </c>
      <c r="S300" s="9" t="s">
        <v>40</v>
      </c>
    </row>
    <row r="301" spans="1:20" s="1" customFormat="1">
      <c r="A301" s="6" t="s">
        <v>1</v>
      </c>
      <c r="B301" s="6"/>
      <c r="C301" s="6" t="s">
        <v>68</v>
      </c>
      <c r="D301" s="6"/>
      <c r="E301" s="6"/>
      <c r="F301" s="6"/>
      <c r="G301" s="9"/>
      <c r="H301" s="6"/>
      <c r="I301" s="6"/>
      <c r="J301" s="6"/>
      <c r="K301" s="6"/>
      <c r="L301" s="6"/>
      <c r="M301" s="6"/>
      <c r="N301" s="23"/>
      <c r="O301" s="24"/>
      <c r="P301" s="6"/>
      <c r="Q301" s="24"/>
      <c r="R301" s="6"/>
      <c r="S301" s="9"/>
    </row>
    <row r="302" spans="1:20" s="1" customFormat="1">
      <c r="A302" s="44" t="s">
        <v>916</v>
      </c>
      <c r="B302" s="44"/>
      <c r="C302" s="6"/>
      <c r="D302" s="145"/>
      <c r="E302" s="6"/>
      <c r="F302" s="6"/>
      <c r="G302" s="9">
        <v>0</v>
      </c>
      <c r="H302" s="6"/>
      <c r="I302" s="6"/>
      <c r="J302" s="6"/>
      <c r="K302" s="6"/>
      <c r="L302" s="6"/>
      <c r="M302" s="6"/>
      <c r="N302" s="23"/>
      <c r="O302" s="24"/>
      <c r="P302" s="6"/>
      <c r="Q302" s="24"/>
      <c r="R302" s="6"/>
      <c r="S302" s="9"/>
    </row>
    <row r="303" spans="1:20" s="1" customFormat="1">
      <c r="A303" s="44" t="s">
        <v>917</v>
      </c>
      <c r="B303" s="44">
        <v>250</v>
      </c>
      <c r="C303" s="6" t="s">
        <v>918</v>
      </c>
      <c r="D303" s="145"/>
      <c r="E303" s="6"/>
      <c r="F303" s="6"/>
      <c r="G303" s="9"/>
      <c r="H303" s="6"/>
      <c r="I303" s="6">
        <v>55300</v>
      </c>
      <c r="J303" s="6">
        <v>55464</v>
      </c>
      <c r="K303" s="6">
        <f t="shared" ref="K303:K311" si="93">J303-I303</f>
        <v>164</v>
      </c>
      <c r="L303" s="6">
        <v>40</v>
      </c>
      <c r="M303" s="6">
        <f t="shared" ref="M303:M311" si="94">L303*K303</f>
        <v>6560</v>
      </c>
      <c r="N303" s="23">
        <v>1.03</v>
      </c>
      <c r="O303" s="24">
        <f t="shared" ref="O303:O312" si="95">N303*M303</f>
        <v>6756.8</v>
      </c>
      <c r="P303" s="6"/>
      <c r="Q303" s="24">
        <f t="shared" ref="Q303:Q311" si="96">H303+O303+P303</f>
        <v>6756.8</v>
      </c>
      <c r="R303" s="6">
        <v>1</v>
      </c>
      <c r="S303" s="9">
        <f t="shared" ref="S303:S312" si="97">Q303*R303</f>
        <v>6756.8</v>
      </c>
    </row>
    <row r="304" spans="1:20" s="1" customFormat="1">
      <c r="A304" s="44" t="s">
        <v>919</v>
      </c>
      <c r="B304" s="44">
        <v>433</v>
      </c>
      <c r="C304" s="6" t="s">
        <v>920</v>
      </c>
      <c r="D304" s="6"/>
      <c r="E304" s="6"/>
      <c r="F304" s="6"/>
      <c r="G304" s="9"/>
      <c r="H304" s="6"/>
      <c r="I304" s="6">
        <v>8723</v>
      </c>
      <c r="J304" s="6">
        <v>8899</v>
      </c>
      <c r="K304" s="6">
        <f t="shared" si="93"/>
        <v>176</v>
      </c>
      <c r="L304" s="6">
        <v>50</v>
      </c>
      <c r="M304" s="6">
        <f t="shared" si="94"/>
        <v>8800</v>
      </c>
      <c r="N304" s="23">
        <v>1.03</v>
      </c>
      <c r="O304" s="24">
        <f t="shared" si="95"/>
        <v>9064</v>
      </c>
      <c r="P304" s="6"/>
      <c r="Q304" s="24">
        <f t="shared" si="96"/>
        <v>9064</v>
      </c>
      <c r="R304" s="6">
        <v>1</v>
      </c>
      <c r="S304" s="9">
        <f t="shared" si="97"/>
        <v>9064</v>
      </c>
    </row>
    <row r="305" spans="1:20" s="1" customFormat="1">
      <c r="A305" s="6" t="s">
        <v>921</v>
      </c>
      <c r="B305" s="6"/>
      <c r="C305" s="6" t="s">
        <v>920</v>
      </c>
      <c r="D305" s="6"/>
      <c r="E305" s="6"/>
      <c r="F305" s="6"/>
      <c r="G305" s="9"/>
      <c r="H305" s="6"/>
      <c r="I305" s="6">
        <v>1243</v>
      </c>
      <c r="J305" s="6">
        <v>1243</v>
      </c>
      <c r="K305" s="6">
        <f t="shared" si="93"/>
        <v>0</v>
      </c>
      <c r="L305" s="6">
        <v>50</v>
      </c>
      <c r="M305" s="6">
        <f t="shared" si="94"/>
        <v>0</v>
      </c>
      <c r="N305" s="23">
        <v>1.03</v>
      </c>
      <c r="O305" s="24">
        <f t="shared" si="95"/>
        <v>0</v>
      </c>
      <c r="P305" s="6"/>
      <c r="Q305" s="24">
        <f t="shared" si="96"/>
        <v>0</v>
      </c>
      <c r="R305" s="6">
        <v>1</v>
      </c>
      <c r="S305" s="9">
        <f t="shared" si="97"/>
        <v>0</v>
      </c>
      <c r="T305" s="4"/>
    </row>
    <row r="306" spans="1:20" s="1" customFormat="1">
      <c r="A306" s="6" t="s">
        <v>922</v>
      </c>
      <c r="B306" s="6">
        <v>201</v>
      </c>
      <c r="C306" s="6" t="s">
        <v>920</v>
      </c>
      <c r="D306" s="6"/>
      <c r="E306" s="6"/>
      <c r="F306" s="6"/>
      <c r="G306" s="9"/>
      <c r="H306" s="6"/>
      <c r="I306" s="6">
        <v>10758</v>
      </c>
      <c r="J306" s="6">
        <v>10934</v>
      </c>
      <c r="K306" s="6">
        <f t="shared" si="93"/>
        <v>176</v>
      </c>
      <c r="L306" s="6">
        <v>80</v>
      </c>
      <c r="M306" s="6">
        <f t="shared" si="94"/>
        <v>14080</v>
      </c>
      <c r="N306" s="23">
        <v>1.03</v>
      </c>
      <c r="O306" s="24">
        <f t="shared" si="95"/>
        <v>14502.4</v>
      </c>
      <c r="P306" s="6"/>
      <c r="Q306" s="24">
        <f t="shared" si="96"/>
        <v>14502.4</v>
      </c>
      <c r="R306" s="6">
        <v>1</v>
      </c>
      <c r="S306" s="9">
        <f t="shared" si="97"/>
        <v>14502.4</v>
      </c>
    </row>
    <row r="307" spans="1:20" s="1" customFormat="1">
      <c r="A307" s="44" t="s">
        <v>923</v>
      </c>
      <c r="B307" s="44">
        <v>742</v>
      </c>
      <c r="C307" s="6" t="s">
        <v>920</v>
      </c>
      <c r="D307" s="145"/>
      <c r="E307" s="6"/>
      <c r="F307" s="6"/>
      <c r="G307" s="9"/>
      <c r="H307" s="6"/>
      <c r="I307" s="6">
        <v>10887</v>
      </c>
      <c r="J307" s="6">
        <v>10887</v>
      </c>
      <c r="K307" s="6">
        <f t="shared" si="93"/>
        <v>0</v>
      </c>
      <c r="L307" s="6">
        <v>100</v>
      </c>
      <c r="M307" s="6">
        <f t="shared" si="94"/>
        <v>0</v>
      </c>
      <c r="N307" s="23">
        <v>1.03</v>
      </c>
      <c r="O307" s="24">
        <f t="shared" si="95"/>
        <v>0</v>
      </c>
      <c r="P307" s="6"/>
      <c r="Q307" s="24">
        <f t="shared" si="96"/>
        <v>0</v>
      </c>
      <c r="R307" s="6">
        <v>1</v>
      </c>
      <c r="S307" s="9">
        <f t="shared" si="97"/>
        <v>0</v>
      </c>
    </row>
    <row r="308" spans="1:20" s="1" customFormat="1">
      <c r="A308" s="44" t="s">
        <v>924</v>
      </c>
      <c r="B308" s="44">
        <v>13</v>
      </c>
      <c r="C308" s="6" t="s">
        <v>920</v>
      </c>
      <c r="D308" s="6">
        <v>88</v>
      </c>
      <c r="E308" s="6">
        <v>88</v>
      </c>
      <c r="F308" s="6">
        <f>SUM(E308-D308)</f>
        <v>0</v>
      </c>
      <c r="G308" s="9">
        <v>9.5</v>
      </c>
      <c r="H308" s="6">
        <f t="shared" ref="H308:H312" si="98">F308*G308</f>
        <v>0</v>
      </c>
      <c r="I308" s="6">
        <v>74081</v>
      </c>
      <c r="J308" s="6">
        <v>75777</v>
      </c>
      <c r="K308" s="6">
        <f t="shared" si="93"/>
        <v>1696</v>
      </c>
      <c r="L308" s="6">
        <v>1</v>
      </c>
      <c r="M308" s="6">
        <f t="shared" si="94"/>
        <v>1696</v>
      </c>
      <c r="N308" s="23">
        <v>1.03</v>
      </c>
      <c r="O308" s="24">
        <f t="shared" si="95"/>
        <v>1746.88</v>
      </c>
      <c r="P308" s="6">
        <v>80</v>
      </c>
      <c r="Q308" s="24">
        <f t="shared" si="96"/>
        <v>1826.88</v>
      </c>
      <c r="R308" s="6">
        <v>1</v>
      </c>
      <c r="S308" s="9">
        <f t="shared" si="97"/>
        <v>1826.88</v>
      </c>
    </row>
    <row r="309" spans="1:20" s="1" customFormat="1">
      <c r="A309" s="44" t="s">
        <v>925</v>
      </c>
      <c r="B309" s="44">
        <v>16</v>
      </c>
      <c r="C309" s="6" t="s">
        <v>920</v>
      </c>
      <c r="D309" s="6">
        <v>289</v>
      </c>
      <c r="E309" s="6">
        <v>289</v>
      </c>
      <c r="F309" s="6">
        <f>SUM(E309-D309)</f>
        <v>0</v>
      </c>
      <c r="G309" s="9">
        <v>9.5</v>
      </c>
      <c r="H309" s="6">
        <f t="shared" si="98"/>
        <v>0</v>
      </c>
      <c r="I309" s="6">
        <v>14934</v>
      </c>
      <c r="J309" s="6">
        <v>16247</v>
      </c>
      <c r="K309" s="6">
        <f t="shared" si="93"/>
        <v>1313</v>
      </c>
      <c r="L309" s="6">
        <v>1</v>
      </c>
      <c r="M309" s="6">
        <f t="shared" si="94"/>
        <v>1313</v>
      </c>
      <c r="N309" s="23">
        <v>1.03</v>
      </c>
      <c r="O309" s="24">
        <f t="shared" si="95"/>
        <v>1352.39</v>
      </c>
      <c r="P309" s="6">
        <v>80</v>
      </c>
      <c r="Q309" s="24">
        <f t="shared" si="96"/>
        <v>1432.39</v>
      </c>
      <c r="R309" s="6">
        <v>1</v>
      </c>
      <c r="S309" s="9">
        <f t="shared" si="97"/>
        <v>1432.39</v>
      </c>
    </row>
    <row r="310" spans="1:20" s="1" customFormat="1">
      <c r="A310" s="44" t="s">
        <v>926</v>
      </c>
      <c r="B310" s="44">
        <v>19</v>
      </c>
      <c r="C310" s="6" t="s">
        <v>920</v>
      </c>
      <c r="D310" s="6"/>
      <c r="E310" s="6"/>
      <c r="F310" s="6"/>
      <c r="G310" s="9">
        <v>9.5</v>
      </c>
      <c r="H310" s="6"/>
      <c r="I310" s="6">
        <v>21992</v>
      </c>
      <c r="J310" s="6">
        <v>22343</v>
      </c>
      <c r="K310" s="6">
        <f t="shared" si="93"/>
        <v>351</v>
      </c>
      <c r="L310" s="6">
        <v>1</v>
      </c>
      <c r="M310" s="6">
        <f t="shared" si="94"/>
        <v>351</v>
      </c>
      <c r="N310" s="23">
        <v>1.03</v>
      </c>
      <c r="O310" s="24">
        <f t="shared" si="95"/>
        <v>361.53</v>
      </c>
      <c r="P310" s="6">
        <v>40</v>
      </c>
      <c r="Q310" s="24">
        <f t="shared" si="96"/>
        <v>401.53</v>
      </c>
      <c r="R310" s="6">
        <v>1</v>
      </c>
      <c r="S310" s="9">
        <f t="shared" si="97"/>
        <v>401.53</v>
      </c>
    </row>
    <row r="311" spans="1:20" s="1" customFormat="1">
      <c r="A311" s="44" t="s">
        <v>927</v>
      </c>
      <c r="B311" s="44">
        <v>34</v>
      </c>
      <c r="C311" s="6" t="s">
        <v>920</v>
      </c>
      <c r="D311" s="145"/>
      <c r="E311" s="6"/>
      <c r="F311" s="6"/>
      <c r="G311" s="9">
        <v>9.5</v>
      </c>
      <c r="H311" s="6"/>
      <c r="I311" s="6">
        <v>9267</v>
      </c>
      <c r="J311" s="6">
        <v>9309</v>
      </c>
      <c r="K311" s="6">
        <f t="shared" si="93"/>
        <v>42</v>
      </c>
      <c r="L311" s="6">
        <v>1</v>
      </c>
      <c r="M311" s="6">
        <f t="shared" si="94"/>
        <v>42</v>
      </c>
      <c r="N311" s="23">
        <v>1.03</v>
      </c>
      <c r="O311" s="24">
        <f t="shared" si="95"/>
        <v>43.26</v>
      </c>
      <c r="P311" s="6">
        <v>40</v>
      </c>
      <c r="Q311" s="24">
        <f t="shared" si="96"/>
        <v>83.26</v>
      </c>
      <c r="R311" s="6">
        <v>1</v>
      </c>
      <c r="S311" s="9">
        <f t="shared" si="97"/>
        <v>83.26</v>
      </c>
    </row>
    <row r="312" spans="1:20" s="1" customFormat="1">
      <c r="A312" s="44" t="s">
        <v>23</v>
      </c>
      <c r="B312" s="44"/>
      <c r="C312" s="6" t="s">
        <v>920</v>
      </c>
      <c r="D312" s="145"/>
      <c r="E312" s="6"/>
      <c r="F312" s="6">
        <f>SUM(F303:F310)</f>
        <v>0</v>
      </c>
      <c r="G312" s="9">
        <v>9.5</v>
      </c>
      <c r="H312" s="6">
        <f t="shared" si="98"/>
        <v>0</v>
      </c>
      <c r="I312" s="6"/>
      <c r="J312" s="6"/>
      <c r="K312" s="6"/>
      <c r="L312" s="6"/>
      <c r="M312" s="6">
        <f>SUM(M303:M311)</f>
        <v>32842</v>
      </c>
      <c r="N312" s="23">
        <v>1.03</v>
      </c>
      <c r="O312" s="24">
        <f t="shared" si="95"/>
        <v>33827.26</v>
      </c>
      <c r="P312" s="6">
        <f>SUM(P303:P311)</f>
        <v>240</v>
      </c>
      <c r="Q312" s="24">
        <f>O312+P312+H312</f>
        <v>34067.26</v>
      </c>
      <c r="R312" s="6">
        <v>1</v>
      </c>
      <c r="S312" s="9">
        <f t="shared" si="97"/>
        <v>34067.26</v>
      </c>
    </row>
    <row r="313" spans="1:20" s="1" customFormat="1">
      <c r="A313" s="15" t="s">
        <v>329</v>
      </c>
      <c r="B313" s="6"/>
      <c r="C313" s="6"/>
      <c r="D313" s="15" t="s">
        <v>539</v>
      </c>
      <c r="E313" s="6"/>
      <c r="F313" s="6"/>
      <c r="G313" s="8"/>
      <c r="H313" s="6"/>
      <c r="I313" s="6"/>
      <c r="J313" s="6"/>
      <c r="K313" s="6"/>
      <c r="L313" s="6"/>
      <c r="M313" s="6"/>
      <c r="N313" s="23"/>
      <c r="O313" s="24"/>
      <c r="P313" s="6"/>
      <c r="Q313" s="24"/>
      <c r="R313" s="6"/>
      <c r="S313" s="15">
        <v>628736.18000000005</v>
      </c>
    </row>
    <row r="314" spans="1:20" s="1" customFormat="1">
      <c r="A314" s="19" t="s">
        <v>331</v>
      </c>
      <c r="B314" s="19"/>
      <c r="C314" s="19"/>
      <c r="D314" s="15"/>
      <c r="E314" s="19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>
        <f>S313-S312</f>
        <v>594668.92000000004</v>
      </c>
    </row>
    <row r="315" spans="1:20" s="1" customFormat="1"/>
    <row r="316" spans="1:20" s="1" customFormat="1"/>
    <row r="317" spans="1:20" s="1" customFormat="1"/>
    <row r="318" spans="1:20" s="1" customFormat="1" ht="28.5">
      <c r="A318" s="6" t="s">
        <v>1</v>
      </c>
      <c r="B318" s="14" t="s">
        <v>27</v>
      </c>
      <c r="C318" s="84" t="s">
        <v>928</v>
      </c>
      <c r="D318" s="6" t="s">
        <v>30</v>
      </c>
      <c r="E318" s="6" t="s">
        <v>31</v>
      </c>
      <c r="F318" s="6" t="s">
        <v>6</v>
      </c>
      <c r="G318" s="9" t="s">
        <v>32</v>
      </c>
      <c r="H318" s="6" t="s">
        <v>33</v>
      </c>
      <c r="I318" s="6" t="s">
        <v>2</v>
      </c>
      <c r="J318" s="6" t="s">
        <v>3</v>
      </c>
      <c r="K318" s="6" t="s">
        <v>4</v>
      </c>
      <c r="L318" s="6" t="s">
        <v>5</v>
      </c>
      <c r="M318" s="6" t="s">
        <v>6</v>
      </c>
      <c r="N318" s="23"/>
      <c r="O318" s="24" t="s">
        <v>8</v>
      </c>
      <c r="P318" s="6" t="s">
        <v>38</v>
      </c>
      <c r="Q318" s="24" t="s">
        <v>23</v>
      </c>
      <c r="R318" s="6" t="s">
        <v>39</v>
      </c>
      <c r="S318" s="9" t="s">
        <v>40</v>
      </c>
    </row>
    <row r="319" spans="1:20" s="1" customFormat="1">
      <c r="A319" s="55" t="s">
        <v>929</v>
      </c>
      <c r="B319" s="12"/>
      <c r="C319" s="6" t="s">
        <v>89</v>
      </c>
      <c r="D319" s="6">
        <v>4239</v>
      </c>
      <c r="E319" s="6"/>
      <c r="F319" s="6"/>
      <c r="G319" s="9"/>
      <c r="H319" s="6"/>
      <c r="I319" s="6"/>
      <c r="J319" s="6"/>
      <c r="K319" s="6"/>
      <c r="L319" s="6"/>
      <c r="M319" s="6"/>
      <c r="N319" s="23">
        <v>1.03</v>
      </c>
      <c r="O319" s="24"/>
      <c r="P319" s="6"/>
      <c r="Q319" s="24"/>
      <c r="R319" s="6"/>
      <c r="S319" s="9"/>
    </row>
    <row r="320" spans="1:20" s="1" customFormat="1">
      <c r="A320" s="6" t="s">
        <v>930</v>
      </c>
      <c r="B320" s="6">
        <v>412</v>
      </c>
      <c r="C320" s="6" t="s">
        <v>89</v>
      </c>
      <c r="D320" s="6">
        <v>13</v>
      </c>
      <c r="E320" s="6">
        <v>14</v>
      </c>
      <c r="F320" s="6">
        <f>SUM(E320-D320)</f>
        <v>1</v>
      </c>
      <c r="G320" s="9">
        <v>9.5</v>
      </c>
      <c r="H320" s="6">
        <f t="shared" ref="H320:H322" si="99">F320*G320</f>
        <v>9.5</v>
      </c>
      <c r="I320" s="6">
        <v>5917</v>
      </c>
      <c r="J320" s="6">
        <v>6371</v>
      </c>
      <c r="K320" s="6">
        <f>J320-I320</f>
        <v>454</v>
      </c>
      <c r="L320" s="6">
        <v>40</v>
      </c>
      <c r="M320" s="6">
        <f t="shared" ref="M320:M323" si="100">L320*K320</f>
        <v>18160</v>
      </c>
      <c r="N320" s="23">
        <v>1.03</v>
      </c>
      <c r="O320" s="24">
        <f>N320*M320</f>
        <v>18704.8</v>
      </c>
      <c r="P320" s="6">
        <v>40</v>
      </c>
      <c r="Q320" s="24">
        <f>H320+O320+P320</f>
        <v>18754.3</v>
      </c>
      <c r="R320" s="6">
        <v>1</v>
      </c>
      <c r="S320" s="9">
        <f>Q320*R320</f>
        <v>18754.3</v>
      </c>
    </row>
    <row r="321" spans="1:20" s="1" customFormat="1">
      <c r="A321" s="6" t="s">
        <v>931</v>
      </c>
      <c r="B321" s="6">
        <v>520</v>
      </c>
      <c r="C321" s="6" t="s">
        <v>89</v>
      </c>
      <c r="D321" s="6">
        <v>36</v>
      </c>
      <c r="E321" s="6">
        <v>36</v>
      </c>
      <c r="F321" s="6">
        <f>SUM(E321-D321)</f>
        <v>0</v>
      </c>
      <c r="G321" s="9">
        <v>9.5</v>
      </c>
      <c r="H321" s="6">
        <f t="shared" si="99"/>
        <v>0</v>
      </c>
      <c r="I321" s="6">
        <v>13518</v>
      </c>
      <c r="J321" s="6">
        <v>14274</v>
      </c>
      <c r="K321" s="6">
        <f>J321-I321</f>
        <v>756</v>
      </c>
      <c r="L321" s="6">
        <v>1</v>
      </c>
      <c r="M321" s="6">
        <f t="shared" si="100"/>
        <v>756</v>
      </c>
      <c r="N321" s="23">
        <v>1.03</v>
      </c>
      <c r="O321" s="24">
        <f>N321*M321</f>
        <v>778.68</v>
      </c>
      <c r="P321" s="6">
        <v>80</v>
      </c>
      <c r="Q321" s="24">
        <f>H321+O321+P321</f>
        <v>858.68</v>
      </c>
      <c r="R321" s="6">
        <v>1</v>
      </c>
      <c r="S321" s="9">
        <f>Q321*R321</f>
        <v>858.68</v>
      </c>
    </row>
    <row r="322" spans="1:20" s="1" customFormat="1">
      <c r="A322" s="6" t="s">
        <v>932</v>
      </c>
      <c r="B322" s="6">
        <v>521</v>
      </c>
      <c r="C322" s="6" t="s">
        <v>89</v>
      </c>
      <c r="D322" s="6">
        <v>2</v>
      </c>
      <c r="E322" s="6">
        <v>2</v>
      </c>
      <c r="F322" s="6">
        <f>E322-D322</f>
        <v>0</v>
      </c>
      <c r="G322" s="9">
        <v>9.5</v>
      </c>
      <c r="H322" s="6">
        <f t="shared" si="99"/>
        <v>0</v>
      </c>
      <c r="I322" s="6">
        <v>61</v>
      </c>
      <c r="J322" s="6">
        <v>65</v>
      </c>
      <c r="K322" s="6">
        <f>J322-I322</f>
        <v>4</v>
      </c>
      <c r="L322" s="6">
        <v>80</v>
      </c>
      <c r="M322" s="6">
        <f t="shared" si="100"/>
        <v>320</v>
      </c>
      <c r="N322" s="23">
        <v>1.03</v>
      </c>
      <c r="O322" s="24">
        <f>N322*M322</f>
        <v>329.6</v>
      </c>
      <c r="P322" s="6"/>
      <c r="Q322" s="24">
        <f>H322+O322+P322</f>
        <v>329.6</v>
      </c>
      <c r="R322" s="6">
        <v>1</v>
      </c>
      <c r="S322" s="9">
        <f>Q322</f>
        <v>329.6</v>
      </c>
    </row>
    <row r="323" spans="1:20" s="1" customFormat="1">
      <c r="A323" s="6" t="s">
        <v>882</v>
      </c>
      <c r="B323" s="6">
        <v>389</v>
      </c>
      <c r="C323" s="6" t="s">
        <v>89</v>
      </c>
      <c r="D323" s="6"/>
      <c r="E323" s="6"/>
      <c r="F323" s="6"/>
      <c r="G323" s="9"/>
      <c r="H323" s="6"/>
      <c r="I323" s="6">
        <v>202</v>
      </c>
      <c r="J323" s="6">
        <v>202</v>
      </c>
      <c r="K323" s="6">
        <f>J323-I323</f>
        <v>0</v>
      </c>
      <c r="L323" s="6">
        <v>10</v>
      </c>
      <c r="M323" s="6">
        <f t="shared" si="100"/>
        <v>0</v>
      </c>
      <c r="N323" s="23">
        <v>1.03</v>
      </c>
      <c r="O323" s="24">
        <f>N323*M323</f>
        <v>0</v>
      </c>
      <c r="P323" s="6"/>
      <c r="Q323" s="24">
        <f>H323+O323+P323</f>
        <v>0</v>
      </c>
      <c r="R323" s="6">
        <v>0.33333333300000001</v>
      </c>
      <c r="S323" s="9">
        <f>Q323*R323</f>
        <v>0</v>
      </c>
    </row>
    <row r="324" spans="1:20" s="1" customFormat="1">
      <c r="A324" s="6" t="s">
        <v>23</v>
      </c>
      <c r="B324" s="6"/>
      <c r="C324" s="6" t="s">
        <v>89</v>
      </c>
      <c r="D324" s="6"/>
      <c r="E324" s="6"/>
      <c r="F324" s="6">
        <f>SUM(F320:F323)</f>
        <v>1</v>
      </c>
      <c r="G324" s="9">
        <v>9.5</v>
      </c>
      <c r="H324" s="6">
        <f>F324*G324</f>
        <v>9.5</v>
      </c>
      <c r="I324" s="6"/>
      <c r="J324" s="6"/>
      <c r="K324" s="6"/>
      <c r="L324" s="6"/>
      <c r="M324" s="6">
        <f>SUM(M320:M323)</f>
        <v>19236</v>
      </c>
      <c r="N324" s="23">
        <v>1.03</v>
      </c>
      <c r="O324" s="24">
        <f>N324*M324</f>
        <v>19813.080000000002</v>
      </c>
      <c r="P324" s="6">
        <f>SUM(P321:P323)</f>
        <v>80</v>
      </c>
      <c r="Q324" s="24">
        <f>H324+O324+P324</f>
        <v>19902.580000000002</v>
      </c>
      <c r="R324" s="6">
        <v>1</v>
      </c>
      <c r="S324" s="9">
        <f>SUM(S320:S323)</f>
        <v>19942.580000000002</v>
      </c>
    </row>
    <row r="325" spans="1:20" s="1" customFormat="1">
      <c r="A325" s="6"/>
      <c r="B325" s="6"/>
      <c r="C325" s="6"/>
      <c r="D325" s="6"/>
      <c r="E325" s="6"/>
      <c r="F325" s="6"/>
      <c r="G325" s="9"/>
      <c r="H325" s="6"/>
      <c r="I325" s="6"/>
      <c r="J325" s="6"/>
      <c r="K325" s="6"/>
      <c r="L325" s="6"/>
      <c r="M325" s="16"/>
      <c r="N325" s="23"/>
      <c r="O325" s="24"/>
      <c r="P325" s="6"/>
      <c r="Q325" s="24"/>
      <c r="R325" s="6"/>
      <c r="S325" s="9"/>
    </row>
    <row r="326" spans="1:20" s="1" customFormat="1"/>
    <row r="327" spans="1:20" s="1" customFormat="1"/>
    <row r="328" spans="1:20" s="1" customFormat="1"/>
    <row r="329" spans="1:20" s="1" customFormat="1" ht="30" customHeight="1">
      <c r="A329" s="6" t="s">
        <v>1</v>
      </c>
      <c r="B329" s="14" t="s">
        <v>27</v>
      </c>
      <c r="C329" s="7" t="s">
        <v>928</v>
      </c>
      <c r="D329" s="6" t="s">
        <v>30</v>
      </c>
      <c r="E329" s="6" t="s">
        <v>31</v>
      </c>
      <c r="F329" s="16" t="s">
        <v>6</v>
      </c>
      <c r="G329" s="9" t="s">
        <v>32</v>
      </c>
      <c r="H329" s="6" t="s">
        <v>33</v>
      </c>
      <c r="I329" s="6" t="s">
        <v>2</v>
      </c>
      <c r="J329" s="6" t="s">
        <v>3</v>
      </c>
      <c r="K329" s="6" t="s">
        <v>4</v>
      </c>
      <c r="L329" s="6" t="s">
        <v>5</v>
      </c>
      <c r="M329" s="6" t="s">
        <v>6</v>
      </c>
      <c r="N329" s="23"/>
      <c r="O329" s="24" t="s">
        <v>8</v>
      </c>
      <c r="P329" s="6" t="s">
        <v>38</v>
      </c>
      <c r="Q329" s="24" t="s">
        <v>23</v>
      </c>
      <c r="R329" s="6" t="s">
        <v>39</v>
      </c>
      <c r="S329" s="9" t="s">
        <v>40</v>
      </c>
    </row>
    <row r="330" spans="1:20" s="1" customFormat="1" ht="21.95" customHeight="1">
      <c r="A330" s="6" t="s">
        <v>66</v>
      </c>
      <c r="B330" s="15"/>
      <c r="C330" s="15">
        <v>4236</v>
      </c>
      <c r="D330" s="6"/>
      <c r="E330" s="6"/>
      <c r="F330" s="34"/>
      <c r="G330" s="9"/>
      <c r="H330" s="70"/>
      <c r="I330" s="6"/>
      <c r="J330" s="6"/>
      <c r="K330" s="6"/>
      <c r="L330" s="6"/>
      <c r="M330" s="6"/>
      <c r="N330" s="23"/>
      <c r="O330" s="70"/>
      <c r="P330" s="81"/>
      <c r="Q330" s="70">
        <f>公寓等!M48</f>
        <v>31724</v>
      </c>
      <c r="R330" s="6">
        <v>0.11459999999999999</v>
      </c>
      <c r="S330" s="9">
        <f>Q330*R330</f>
        <v>3635.5704000000001</v>
      </c>
    </row>
    <row r="331" spans="1:20" s="1" customFormat="1">
      <c r="A331" s="6" t="s">
        <v>933</v>
      </c>
      <c r="B331" s="6">
        <v>397</v>
      </c>
      <c r="C331" s="6" t="s">
        <v>934</v>
      </c>
      <c r="D331" s="6"/>
      <c r="E331" s="6"/>
      <c r="F331" s="6"/>
      <c r="G331" s="9"/>
      <c r="H331" s="155"/>
      <c r="I331" s="6">
        <v>19246</v>
      </c>
      <c r="J331" s="6">
        <v>19246</v>
      </c>
      <c r="K331" s="6">
        <f>J331-I331</f>
        <v>0</v>
      </c>
      <c r="L331" s="6">
        <v>50</v>
      </c>
      <c r="M331" s="6">
        <f>L331*K331</f>
        <v>0</v>
      </c>
      <c r="N331" s="23">
        <v>1.03</v>
      </c>
      <c r="O331" s="24">
        <f>N331*M331</f>
        <v>0</v>
      </c>
      <c r="P331" s="6"/>
      <c r="Q331" s="24">
        <f>H331+O331</f>
        <v>0</v>
      </c>
      <c r="R331" s="6">
        <v>1</v>
      </c>
      <c r="S331" s="9">
        <f>Q331*R331</f>
        <v>0</v>
      </c>
      <c r="T331" s="4"/>
    </row>
    <row r="332" spans="1:20" s="1" customFormat="1">
      <c r="A332" s="6" t="s">
        <v>23</v>
      </c>
      <c r="B332" s="6"/>
      <c r="C332" s="6"/>
      <c r="D332" s="6"/>
      <c r="E332" s="6"/>
      <c r="F332" s="6"/>
      <c r="G332" s="9"/>
      <c r="H332" s="6"/>
      <c r="I332" s="6"/>
      <c r="J332" s="6"/>
      <c r="K332" s="6"/>
      <c r="L332" s="6"/>
      <c r="M332" s="6"/>
      <c r="N332" s="23"/>
      <c r="O332" s="24"/>
      <c r="P332" s="6"/>
      <c r="Q332" s="24"/>
      <c r="R332" s="6"/>
      <c r="S332" s="9">
        <f>SUM(S330:S331)</f>
        <v>3635.5704000000001</v>
      </c>
    </row>
    <row r="333" spans="1:20" s="1" customFormat="1">
      <c r="A333" s="6"/>
      <c r="B333" s="156"/>
      <c r="C333" s="156"/>
      <c r="D333" s="156"/>
      <c r="E333" s="156"/>
      <c r="F333" s="156"/>
      <c r="G333" s="157"/>
      <c r="H333" s="156"/>
      <c r="I333" s="156"/>
      <c r="J333" s="156"/>
      <c r="K333" s="156"/>
      <c r="L333" s="156"/>
      <c r="M333" s="156"/>
      <c r="N333" s="158"/>
      <c r="O333" s="159"/>
      <c r="P333" s="156"/>
      <c r="Q333" s="159"/>
      <c r="R333" s="156"/>
      <c r="S333" s="9"/>
    </row>
    <row r="334" spans="1:20" s="1" customFormat="1">
      <c r="A334" s="6"/>
      <c r="B334" s="156"/>
      <c r="C334" s="156"/>
      <c r="D334" s="156"/>
      <c r="E334" s="156"/>
      <c r="F334" s="156"/>
      <c r="G334" s="157"/>
      <c r="H334" s="156"/>
      <c r="I334" s="156"/>
      <c r="J334" s="156"/>
      <c r="K334" s="156"/>
      <c r="L334" s="156"/>
      <c r="M334" s="156"/>
      <c r="N334" s="158"/>
      <c r="O334" s="159"/>
      <c r="P334" s="156"/>
      <c r="Q334" s="159"/>
      <c r="R334" s="156"/>
      <c r="S334" s="9"/>
    </row>
    <row r="335" spans="1:20" s="1" customFormat="1">
      <c r="A335" s="6"/>
      <c r="B335" s="156"/>
      <c r="C335" s="156"/>
      <c r="D335" s="156"/>
      <c r="E335" s="156"/>
      <c r="F335" s="156"/>
      <c r="G335" s="157"/>
      <c r="H335" s="156"/>
      <c r="I335" s="156"/>
      <c r="J335" s="156"/>
      <c r="K335" s="156"/>
      <c r="L335" s="156"/>
      <c r="M335" s="156"/>
      <c r="N335" s="158"/>
      <c r="O335" s="159"/>
      <c r="P335" s="156"/>
      <c r="Q335" s="159"/>
      <c r="R335" s="156"/>
      <c r="S335" s="9"/>
    </row>
    <row r="336" spans="1:20" s="1" customFormat="1">
      <c r="A336" s="6"/>
      <c r="B336" s="156"/>
      <c r="C336" s="156"/>
      <c r="D336" s="156"/>
      <c r="E336" s="156"/>
      <c r="F336" s="156"/>
      <c r="G336" s="157"/>
      <c r="H336" s="156"/>
      <c r="I336" s="156"/>
      <c r="J336" s="156"/>
      <c r="K336" s="156"/>
      <c r="L336" s="156"/>
      <c r="M336" s="156"/>
      <c r="N336" s="158"/>
      <c r="O336" s="159"/>
      <c r="P336" s="156"/>
      <c r="Q336" s="159"/>
      <c r="R336" s="156"/>
      <c r="S336" s="9"/>
    </row>
    <row r="337" spans="1:19" s="1" customFormat="1">
      <c r="A337" s="6"/>
      <c r="B337" s="156"/>
      <c r="C337" s="156"/>
      <c r="D337" s="156"/>
      <c r="E337" s="156"/>
      <c r="F337" s="156"/>
      <c r="G337" s="157"/>
      <c r="H337" s="156"/>
      <c r="I337" s="156"/>
      <c r="J337" s="156"/>
      <c r="K337" s="156"/>
      <c r="L337" s="156"/>
      <c r="M337" s="156"/>
      <c r="N337" s="158"/>
      <c r="O337" s="159"/>
      <c r="P337" s="156"/>
      <c r="Q337" s="159"/>
      <c r="R337" s="156"/>
      <c r="S337" s="9"/>
    </row>
    <row r="338" spans="1:19" s="1" customFormat="1" ht="28.5">
      <c r="A338" s="6" t="s">
        <v>1</v>
      </c>
      <c r="B338" s="14" t="s">
        <v>27</v>
      </c>
      <c r="C338" s="84" t="s">
        <v>935</v>
      </c>
      <c r="D338" s="6" t="s">
        <v>30</v>
      </c>
      <c r="E338" s="6" t="s">
        <v>31</v>
      </c>
      <c r="F338" s="6" t="s">
        <v>6</v>
      </c>
      <c r="G338" s="9" t="s">
        <v>32</v>
      </c>
      <c r="H338" s="6" t="s">
        <v>33</v>
      </c>
      <c r="I338" s="6" t="s">
        <v>2</v>
      </c>
      <c r="J338" s="6" t="s">
        <v>3</v>
      </c>
      <c r="K338" s="6" t="s">
        <v>4</v>
      </c>
      <c r="L338" s="6" t="s">
        <v>5</v>
      </c>
      <c r="M338" s="6" t="s">
        <v>6</v>
      </c>
      <c r="N338" s="23"/>
      <c r="O338" s="24" t="s">
        <v>8</v>
      </c>
      <c r="P338" s="6" t="s">
        <v>38</v>
      </c>
      <c r="Q338" s="24" t="s">
        <v>23</v>
      </c>
      <c r="R338" s="6" t="s">
        <v>39</v>
      </c>
      <c r="S338" s="9" t="s">
        <v>40</v>
      </c>
    </row>
    <row r="339" spans="1:19" s="1" customFormat="1">
      <c r="A339" s="6" t="s">
        <v>936</v>
      </c>
      <c r="B339" s="6"/>
      <c r="C339" s="6" t="s">
        <v>937</v>
      </c>
      <c r="D339" s="6"/>
      <c r="E339" s="6" t="s">
        <v>938</v>
      </c>
      <c r="F339" s="6"/>
      <c r="G339" s="9"/>
      <c r="H339" s="6"/>
      <c r="I339" s="6"/>
      <c r="J339" s="6"/>
      <c r="K339" s="6"/>
      <c r="L339" s="6"/>
      <c r="M339" s="6"/>
      <c r="N339" s="23"/>
      <c r="O339" s="24"/>
      <c r="P339" s="6"/>
      <c r="Q339" s="24"/>
      <c r="R339" s="6"/>
      <c r="S339" s="9"/>
    </row>
    <row r="340" spans="1:19" s="1" customFormat="1">
      <c r="A340" s="6" t="s">
        <v>939</v>
      </c>
      <c r="B340" s="6">
        <v>117</v>
      </c>
      <c r="C340" s="6" t="s">
        <v>938</v>
      </c>
      <c r="D340" s="6">
        <v>1</v>
      </c>
      <c r="E340" s="6">
        <v>1</v>
      </c>
      <c r="F340" s="6">
        <f t="shared" ref="F340:F344" si="101">SUM(E340-D340)</f>
        <v>0</v>
      </c>
      <c r="G340" s="9">
        <v>9.5</v>
      </c>
      <c r="H340" s="6">
        <f t="shared" ref="H340:H344" si="102">F340*G340</f>
        <v>0</v>
      </c>
      <c r="I340" s="6">
        <v>0</v>
      </c>
      <c r="J340" s="6">
        <v>5498</v>
      </c>
      <c r="K340" s="6">
        <f t="shared" ref="K340:K343" si="103">J340-I340</f>
        <v>5498</v>
      </c>
      <c r="L340" s="6">
        <v>1</v>
      </c>
      <c r="M340" s="6">
        <f t="shared" ref="M340:M344" si="104">L340*K340</f>
        <v>5498</v>
      </c>
      <c r="N340" s="23">
        <v>1.03</v>
      </c>
      <c r="O340" s="24">
        <f t="shared" ref="O340:O344" si="105">N340*M340</f>
        <v>5662.94</v>
      </c>
      <c r="P340" s="6">
        <v>40</v>
      </c>
      <c r="Q340" s="24">
        <f t="shared" ref="Q340:Q342" si="106">H340+O340+P340</f>
        <v>5702.94</v>
      </c>
      <c r="R340" s="6">
        <v>1</v>
      </c>
      <c r="S340" s="9">
        <f t="shared" ref="S340:S344" si="107">Q340*R340</f>
        <v>5702.94</v>
      </c>
    </row>
    <row r="341" spans="1:19" s="1" customFormat="1">
      <c r="A341" s="6" t="s">
        <v>940</v>
      </c>
      <c r="B341" s="6">
        <v>401</v>
      </c>
      <c r="C341" s="6" t="s">
        <v>938</v>
      </c>
      <c r="D341" s="6">
        <v>14</v>
      </c>
      <c r="E341" s="6">
        <v>14</v>
      </c>
      <c r="F341" s="6">
        <f t="shared" si="101"/>
        <v>0</v>
      </c>
      <c r="G341" s="9">
        <v>9.5</v>
      </c>
      <c r="H341" s="6">
        <f t="shared" si="102"/>
        <v>0</v>
      </c>
      <c r="I341" s="6">
        <v>164666</v>
      </c>
      <c r="J341" s="6">
        <v>164668</v>
      </c>
      <c r="K341" s="6">
        <f t="shared" si="103"/>
        <v>2</v>
      </c>
      <c r="L341" s="6">
        <v>1</v>
      </c>
      <c r="M341" s="6">
        <f t="shared" si="104"/>
        <v>2</v>
      </c>
      <c r="N341" s="23">
        <v>1.03</v>
      </c>
      <c r="O341" s="24">
        <f t="shared" si="105"/>
        <v>2.06</v>
      </c>
      <c r="P341" s="6">
        <v>40</v>
      </c>
      <c r="Q341" s="24">
        <f t="shared" si="106"/>
        <v>42.06</v>
      </c>
      <c r="R341" s="6">
        <v>1</v>
      </c>
      <c r="S341" s="9">
        <f t="shared" si="107"/>
        <v>42.06</v>
      </c>
    </row>
    <row r="342" spans="1:19" s="1" customFormat="1">
      <c r="A342" s="6" t="s">
        <v>941</v>
      </c>
      <c r="B342" s="6">
        <v>115</v>
      </c>
      <c r="C342" s="6" t="s">
        <v>938</v>
      </c>
      <c r="D342" s="6"/>
      <c r="E342" s="6"/>
      <c r="F342" s="6"/>
      <c r="G342" s="9"/>
      <c r="H342" s="6"/>
      <c r="I342" s="6">
        <v>24765</v>
      </c>
      <c r="J342" s="6">
        <v>24765</v>
      </c>
      <c r="K342" s="6">
        <f t="shared" si="103"/>
        <v>0</v>
      </c>
      <c r="L342" s="6">
        <v>1</v>
      </c>
      <c r="M342" s="6">
        <f t="shared" si="104"/>
        <v>0</v>
      </c>
      <c r="N342" s="23">
        <v>1.03</v>
      </c>
      <c r="O342" s="24">
        <f t="shared" si="105"/>
        <v>0</v>
      </c>
      <c r="P342" s="6">
        <v>60</v>
      </c>
      <c r="Q342" s="24">
        <f t="shared" si="106"/>
        <v>60</v>
      </c>
      <c r="R342" s="6">
        <v>1</v>
      </c>
      <c r="S342" s="9">
        <f t="shared" si="107"/>
        <v>60</v>
      </c>
    </row>
    <row r="343" spans="1:19" s="1" customFormat="1">
      <c r="A343" s="15" t="s">
        <v>942</v>
      </c>
      <c r="B343" s="6">
        <v>503</v>
      </c>
      <c r="C343" s="6" t="s">
        <v>938</v>
      </c>
      <c r="D343" s="15"/>
      <c r="E343" s="15"/>
      <c r="F343" s="15"/>
      <c r="G343" s="9">
        <v>9.5</v>
      </c>
      <c r="H343" s="15"/>
      <c r="I343" s="6">
        <v>37536</v>
      </c>
      <c r="J343" s="6">
        <v>39140</v>
      </c>
      <c r="K343" s="6">
        <f t="shared" si="103"/>
        <v>1604</v>
      </c>
      <c r="L343" s="6">
        <v>1</v>
      </c>
      <c r="M343" s="6">
        <f t="shared" si="104"/>
        <v>1604</v>
      </c>
      <c r="N343" s="23">
        <v>1.03</v>
      </c>
      <c r="O343" s="24">
        <f t="shared" si="105"/>
        <v>1652.12</v>
      </c>
      <c r="P343" s="15"/>
      <c r="Q343" s="31">
        <f>O343</f>
        <v>1652.12</v>
      </c>
      <c r="R343" s="6">
        <v>0.5</v>
      </c>
      <c r="S343" s="31">
        <f t="shared" si="107"/>
        <v>826.06</v>
      </c>
    </row>
    <row r="344" spans="1:19" s="1" customFormat="1">
      <c r="A344" s="6" t="s">
        <v>943</v>
      </c>
      <c r="B344" s="6">
        <v>125</v>
      </c>
      <c r="C344" s="6" t="s">
        <v>938</v>
      </c>
      <c r="D344" s="6">
        <v>178</v>
      </c>
      <c r="E344" s="6">
        <v>178</v>
      </c>
      <c r="F344" s="6">
        <f t="shared" si="101"/>
        <v>0</v>
      </c>
      <c r="G344" s="9">
        <v>9.5</v>
      </c>
      <c r="H344" s="6">
        <f t="shared" si="102"/>
        <v>0</v>
      </c>
      <c r="I344" s="6">
        <v>78130</v>
      </c>
      <c r="J344" s="6">
        <v>78130</v>
      </c>
      <c r="K344" s="6">
        <f>I344-J344</f>
        <v>0</v>
      </c>
      <c r="L344" s="6">
        <v>1</v>
      </c>
      <c r="M344" s="6">
        <f t="shared" si="104"/>
        <v>0</v>
      </c>
      <c r="N344" s="23">
        <v>1.03</v>
      </c>
      <c r="O344" s="24">
        <f t="shared" si="105"/>
        <v>0</v>
      </c>
      <c r="P344" s="6">
        <v>40</v>
      </c>
      <c r="Q344" s="24">
        <f>H344+O344+P344</f>
        <v>40</v>
      </c>
      <c r="R344" s="6">
        <v>1</v>
      </c>
      <c r="S344" s="9">
        <f t="shared" si="107"/>
        <v>40</v>
      </c>
    </row>
    <row r="345" spans="1:19" s="1" customFormat="1">
      <c r="A345" s="6" t="s">
        <v>23</v>
      </c>
      <c r="B345" s="6"/>
      <c r="C345" s="6" t="s">
        <v>23</v>
      </c>
      <c r="D345" s="15"/>
      <c r="E345" s="15"/>
      <c r="F345" s="15"/>
      <c r="G345" s="9"/>
      <c r="H345" s="15"/>
      <c r="I345" s="6"/>
      <c r="J345" s="6"/>
      <c r="K345" s="6"/>
      <c r="L345" s="6"/>
      <c r="M345" s="6"/>
      <c r="N345" s="23"/>
      <c r="O345" s="24"/>
      <c r="P345" s="15"/>
      <c r="Q345" s="31"/>
      <c r="R345" s="6"/>
      <c r="S345" s="31">
        <f>SUM(S340:S344)</f>
        <v>6671.06</v>
      </c>
    </row>
    <row r="346" spans="1:19" s="1" customFormat="1">
      <c r="A346" s="6"/>
      <c r="B346" s="6"/>
      <c r="C346" s="6"/>
      <c r="D346" s="15"/>
      <c r="E346" s="15"/>
      <c r="F346" s="15"/>
      <c r="G346" s="9"/>
      <c r="H346" s="15"/>
      <c r="I346" s="6"/>
      <c r="J346" s="6"/>
      <c r="K346" s="6"/>
      <c r="L346" s="6"/>
      <c r="M346" s="6"/>
      <c r="N346" s="23"/>
      <c r="O346" s="24"/>
      <c r="P346" s="15"/>
      <c r="Q346" s="31"/>
      <c r="R346" s="6"/>
      <c r="S346" s="31"/>
    </row>
    <row r="347" spans="1:19" s="1" customFormat="1"/>
    <row r="348" spans="1:19" s="1" customFormat="1"/>
    <row r="349" spans="1:19" s="1" customFormat="1" ht="28.5">
      <c r="A349" s="6" t="s">
        <v>1</v>
      </c>
      <c r="B349" s="14" t="s">
        <v>27</v>
      </c>
      <c r="C349" s="84" t="s">
        <v>944</v>
      </c>
      <c r="D349" s="6" t="s">
        <v>30</v>
      </c>
      <c r="E349" s="6" t="s">
        <v>31</v>
      </c>
      <c r="F349" s="6" t="s">
        <v>6</v>
      </c>
      <c r="G349" s="9" t="s">
        <v>32</v>
      </c>
      <c r="H349" s="6" t="s">
        <v>33</v>
      </c>
      <c r="I349" s="6" t="s">
        <v>2</v>
      </c>
      <c r="J349" s="6" t="s">
        <v>3</v>
      </c>
      <c r="K349" s="6" t="s">
        <v>4</v>
      </c>
      <c r="L349" s="6" t="s">
        <v>5</v>
      </c>
      <c r="M349" s="6" t="s">
        <v>6</v>
      </c>
      <c r="N349" s="23"/>
      <c r="O349" s="24" t="s">
        <v>8</v>
      </c>
      <c r="P349" s="6" t="s">
        <v>38</v>
      </c>
      <c r="Q349" s="24" t="s">
        <v>23</v>
      </c>
      <c r="R349" s="6" t="s">
        <v>39</v>
      </c>
      <c r="S349" s="9" t="s">
        <v>40</v>
      </c>
    </row>
    <row r="350" spans="1:19" s="1" customFormat="1">
      <c r="A350" s="15" t="s">
        <v>945</v>
      </c>
      <c r="B350" s="6"/>
      <c r="C350" s="6" t="s">
        <v>946</v>
      </c>
      <c r="D350" s="15"/>
      <c r="E350" s="15"/>
      <c r="F350" s="15"/>
      <c r="G350" s="9"/>
      <c r="H350" s="15"/>
      <c r="I350" s="6"/>
      <c r="J350" s="6"/>
      <c r="K350" s="6"/>
      <c r="L350" s="6"/>
      <c r="M350" s="6"/>
      <c r="N350" s="23"/>
      <c r="O350" s="24"/>
      <c r="P350" s="15"/>
      <c r="Q350" s="31"/>
      <c r="R350" s="6"/>
      <c r="S350" s="31"/>
    </row>
    <row r="351" spans="1:19" s="1" customFormat="1">
      <c r="A351" s="6" t="s">
        <v>415</v>
      </c>
      <c r="B351" s="6">
        <v>421</v>
      </c>
      <c r="C351" s="6" t="s">
        <v>947</v>
      </c>
      <c r="D351" s="15"/>
      <c r="E351" s="15"/>
      <c r="F351" s="15"/>
      <c r="G351" s="9"/>
      <c r="H351" s="15"/>
      <c r="I351" s="6">
        <v>499</v>
      </c>
      <c r="J351" s="6">
        <v>510</v>
      </c>
      <c r="K351" s="6">
        <f t="shared" ref="K351:K358" si="108">J351-I351</f>
        <v>11</v>
      </c>
      <c r="L351" s="6">
        <v>40</v>
      </c>
      <c r="M351" s="6">
        <f>K351*L351</f>
        <v>440</v>
      </c>
      <c r="N351" s="23">
        <v>1.03</v>
      </c>
      <c r="O351" s="70">
        <f>SUM(M351*N351)</f>
        <v>453.2</v>
      </c>
      <c r="P351" s="81"/>
      <c r="Q351" s="70">
        <f>SUM(H351+O351)</f>
        <v>453.2</v>
      </c>
      <c r="R351" s="6">
        <v>0.5</v>
      </c>
      <c r="S351" s="9">
        <f t="shared" ref="S351:S358" si="109">Q351*R351</f>
        <v>226.6</v>
      </c>
    </row>
    <row r="352" spans="1:19" s="1" customFormat="1">
      <c r="A352" s="6" t="s">
        <v>948</v>
      </c>
      <c r="B352" s="6">
        <v>175</v>
      </c>
      <c r="C352" s="6" t="s">
        <v>947</v>
      </c>
      <c r="D352" s="6">
        <v>18</v>
      </c>
      <c r="E352" s="6">
        <v>18</v>
      </c>
      <c r="F352" s="6">
        <f t="shared" ref="F352:F354" si="110">SUM(E352-D352)</f>
        <v>0</v>
      </c>
      <c r="G352" s="9">
        <v>9.5</v>
      </c>
      <c r="H352" s="6">
        <f t="shared" ref="H352:H354" si="111">F352*G352</f>
        <v>0</v>
      </c>
      <c r="I352" s="6">
        <v>90020</v>
      </c>
      <c r="J352" s="6">
        <v>94947</v>
      </c>
      <c r="K352" s="6">
        <f t="shared" si="108"/>
        <v>4927</v>
      </c>
      <c r="L352" s="6">
        <v>1</v>
      </c>
      <c r="M352" s="6">
        <f t="shared" ref="M352:M358" si="112">L352*K352</f>
        <v>4927</v>
      </c>
      <c r="N352" s="23">
        <v>1.03</v>
      </c>
      <c r="O352" s="24">
        <f t="shared" ref="O352:O359" si="113">N352*M352</f>
        <v>5074.8100000000004</v>
      </c>
      <c r="P352" s="6">
        <v>80</v>
      </c>
      <c r="Q352" s="24">
        <f t="shared" ref="Q352:Q358" si="114">H352+O352+P352</f>
        <v>5154.8100000000004</v>
      </c>
      <c r="R352" s="6">
        <v>1</v>
      </c>
      <c r="S352" s="9">
        <f t="shared" si="109"/>
        <v>5154.8100000000004</v>
      </c>
    </row>
    <row r="353" spans="1:19" s="1" customFormat="1">
      <c r="A353" s="6" t="s">
        <v>949</v>
      </c>
      <c r="B353" s="6">
        <v>63</v>
      </c>
      <c r="C353" s="6" t="s">
        <v>947</v>
      </c>
      <c r="D353" s="6">
        <v>211</v>
      </c>
      <c r="E353" s="6">
        <v>211</v>
      </c>
      <c r="F353" s="6">
        <f t="shared" si="110"/>
        <v>0</v>
      </c>
      <c r="G353" s="9">
        <v>9.5</v>
      </c>
      <c r="H353" s="6">
        <f t="shared" si="111"/>
        <v>0</v>
      </c>
      <c r="I353" s="6">
        <v>52262</v>
      </c>
      <c r="J353" s="6">
        <v>55255</v>
      </c>
      <c r="K353" s="6">
        <f t="shared" si="108"/>
        <v>2993</v>
      </c>
      <c r="L353" s="6">
        <v>1</v>
      </c>
      <c r="M353" s="6">
        <f t="shared" si="112"/>
        <v>2993</v>
      </c>
      <c r="N353" s="23">
        <v>1.03</v>
      </c>
      <c r="O353" s="24">
        <f t="shared" si="113"/>
        <v>3082.79</v>
      </c>
      <c r="P353" s="6">
        <v>40</v>
      </c>
      <c r="Q353" s="24">
        <f t="shared" si="114"/>
        <v>3122.79</v>
      </c>
      <c r="R353" s="6">
        <v>1</v>
      </c>
      <c r="S353" s="9">
        <f t="shared" si="109"/>
        <v>3122.79</v>
      </c>
    </row>
    <row r="354" spans="1:19" s="1" customFormat="1">
      <c r="A354" s="6" t="s">
        <v>950</v>
      </c>
      <c r="B354" s="6">
        <v>54</v>
      </c>
      <c r="C354" s="6" t="s">
        <v>947</v>
      </c>
      <c r="D354" s="6">
        <v>0</v>
      </c>
      <c r="E354" s="6">
        <v>0</v>
      </c>
      <c r="F354" s="6">
        <f t="shared" si="110"/>
        <v>0</v>
      </c>
      <c r="G354" s="9">
        <v>9.5</v>
      </c>
      <c r="H354" s="6">
        <f t="shared" si="111"/>
        <v>0</v>
      </c>
      <c r="I354" s="6">
        <v>7241</v>
      </c>
      <c r="J354" s="6">
        <v>7362</v>
      </c>
      <c r="K354" s="6">
        <f t="shared" si="108"/>
        <v>121</v>
      </c>
      <c r="L354" s="6">
        <v>1</v>
      </c>
      <c r="M354" s="6">
        <f t="shared" si="112"/>
        <v>121</v>
      </c>
      <c r="N354" s="23">
        <v>1.03</v>
      </c>
      <c r="O354" s="24">
        <f t="shared" si="113"/>
        <v>124.63</v>
      </c>
      <c r="P354" s="6">
        <v>40</v>
      </c>
      <c r="Q354" s="24">
        <f t="shared" si="114"/>
        <v>164.63</v>
      </c>
      <c r="R354" s="6">
        <v>1</v>
      </c>
      <c r="S354" s="9">
        <f t="shared" si="109"/>
        <v>164.63</v>
      </c>
    </row>
    <row r="355" spans="1:19" s="1" customFormat="1">
      <c r="A355" s="6" t="s">
        <v>951</v>
      </c>
      <c r="B355" s="6">
        <v>52</v>
      </c>
      <c r="C355" s="6" t="s">
        <v>947</v>
      </c>
      <c r="D355" s="6"/>
      <c r="E355" s="6"/>
      <c r="F355" s="6"/>
      <c r="G355" s="9"/>
      <c r="H355" s="6"/>
      <c r="I355" s="6">
        <v>25416</v>
      </c>
      <c r="J355" s="6">
        <v>26398</v>
      </c>
      <c r="K355" s="6">
        <f t="shared" si="108"/>
        <v>982</v>
      </c>
      <c r="L355" s="6">
        <v>1</v>
      </c>
      <c r="M355" s="6">
        <f t="shared" si="112"/>
        <v>982</v>
      </c>
      <c r="N355" s="23">
        <v>1.03</v>
      </c>
      <c r="O355" s="24">
        <f t="shared" si="113"/>
        <v>1011.46</v>
      </c>
      <c r="P355" s="6">
        <v>60</v>
      </c>
      <c r="Q355" s="24">
        <f t="shared" si="114"/>
        <v>1071.46</v>
      </c>
      <c r="R355" s="6">
        <v>1</v>
      </c>
      <c r="S355" s="9">
        <f t="shared" si="109"/>
        <v>1071.46</v>
      </c>
    </row>
    <row r="356" spans="1:19" s="1" customFormat="1">
      <c r="A356" s="6" t="s">
        <v>952</v>
      </c>
      <c r="B356" s="6">
        <v>51</v>
      </c>
      <c r="C356" s="6" t="s">
        <v>947</v>
      </c>
      <c r="D356" s="6">
        <v>58</v>
      </c>
      <c r="E356" s="6">
        <v>58</v>
      </c>
      <c r="F356" s="6">
        <f>SUM(E356-D356)</f>
        <v>0</v>
      </c>
      <c r="G356" s="9">
        <v>9.5</v>
      </c>
      <c r="H356" s="6">
        <f t="shared" ref="H356:H359" si="115">F356*G356</f>
        <v>0</v>
      </c>
      <c r="I356" s="6">
        <v>249536</v>
      </c>
      <c r="J356" s="6">
        <v>260685</v>
      </c>
      <c r="K356" s="6">
        <f t="shared" si="108"/>
        <v>11149</v>
      </c>
      <c r="L356" s="6">
        <v>1</v>
      </c>
      <c r="M356" s="6">
        <f t="shared" si="112"/>
        <v>11149</v>
      </c>
      <c r="N356" s="23">
        <v>1.03</v>
      </c>
      <c r="O356" s="24">
        <f t="shared" si="113"/>
        <v>11483.47</v>
      </c>
      <c r="P356" s="6">
        <v>60</v>
      </c>
      <c r="Q356" s="24">
        <f t="shared" si="114"/>
        <v>11543.47</v>
      </c>
      <c r="R356" s="6">
        <v>1</v>
      </c>
      <c r="S356" s="9">
        <f t="shared" si="109"/>
        <v>11543.47</v>
      </c>
    </row>
    <row r="357" spans="1:19" s="1" customFormat="1">
      <c r="A357" s="6" t="s">
        <v>953</v>
      </c>
      <c r="B357" s="6">
        <v>356</v>
      </c>
      <c r="C357" s="6" t="s">
        <v>947</v>
      </c>
      <c r="D357" s="6" t="s">
        <v>954</v>
      </c>
      <c r="E357" s="6"/>
      <c r="F357" s="6"/>
      <c r="G357" s="9">
        <v>9.5</v>
      </c>
      <c r="H357" s="6">
        <f t="shared" si="115"/>
        <v>0</v>
      </c>
      <c r="I357" s="6">
        <v>22182</v>
      </c>
      <c r="J357" s="6">
        <v>22583</v>
      </c>
      <c r="K357" s="6">
        <f t="shared" si="108"/>
        <v>401</v>
      </c>
      <c r="L357" s="6">
        <v>1</v>
      </c>
      <c r="M357" s="6">
        <f t="shared" si="112"/>
        <v>401</v>
      </c>
      <c r="N357" s="23">
        <v>1.03</v>
      </c>
      <c r="O357" s="24">
        <f t="shared" si="113"/>
        <v>413.03</v>
      </c>
      <c r="P357" s="6"/>
      <c r="Q357" s="24">
        <f t="shared" si="114"/>
        <v>413.03</v>
      </c>
      <c r="R357" s="6">
        <v>1</v>
      </c>
      <c r="S357" s="9">
        <f t="shared" si="109"/>
        <v>413.03</v>
      </c>
    </row>
    <row r="358" spans="1:19" s="1" customFormat="1">
      <c r="A358" s="6" t="s">
        <v>955</v>
      </c>
      <c r="B358" s="6">
        <v>501</v>
      </c>
      <c r="C358" s="6" t="s">
        <v>947</v>
      </c>
      <c r="D358" s="6"/>
      <c r="E358" s="6"/>
      <c r="F358" s="6"/>
      <c r="G358" s="9"/>
      <c r="H358" s="6"/>
      <c r="I358" s="6">
        <v>48438</v>
      </c>
      <c r="J358" s="6">
        <v>54353</v>
      </c>
      <c r="K358" s="6">
        <f t="shared" si="108"/>
        <v>5915</v>
      </c>
      <c r="L358" s="6">
        <v>1</v>
      </c>
      <c r="M358" s="6">
        <f t="shared" si="112"/>
        <v>5915</v>
      </c>
      <c r="N358" s="23">
        <v>1.03</v>
      </c>
      <c r="O358" s="24">
        <f t="shared" si="113"/>
        <v>6092.45</v>
      </c>
      <c r="P358" s="6">
        <v>160</v>
      </c>
      <c r="Q358" s="24">
        <f t="shared" si="114"/>
        <v>6252.45</v>
      </c>
      <c r="R358" s="6">
        <v>0.5</v>
      </c>
      <c r="S358" s="9">
        <f t="shared" si="109"/>
        <v>3126.2249999999999</v>
      </c>
    </row>
    <row r="359" spans="1:19" s="1" customFormat="1">
      <c r="A359" s="6" t="s">
        <v>23</v>
      </c>
      <c r="B359" s="6"/>
      <c r="C359" s="6" t="s">
        <v>947</v>
      </c>
      <c r="D359" s="6"/>
      <c r="E359" s="6"/>
      <c r="F359" s="6">
        <f>SUM(F319:F358)</f>
        <v>2</v>
      </c>
      <c r="G359" s="9">
        <v>9.5</v>
      </c>
      <c r="H359" s="6">
        <f t="shared" si="115"/>
        <v>19</v>
      </c>
      <c r="I359" s="6"/>
      <c r="J359" s="6"/>
      <c r="K359" s="6"/>
      <c r="L359" s="6"/>
      <c r="M359" s="6">
        <f>M351+M352+M353+M355+M356+M357+M358</f>
        <v>26807</v>
      </c>
      <c r="N359" s="23">
        <v>1.03</v>
      </c>
      <c r="O359" s="24">
        <f t="shared" si="113"/>
        <v>27611.21</v>
      </c>
      <c r="P359" s="6">
        <f>SUM(P319:P358)</f>
        <v>820</v>
      </c>
      <c r="Q359" s="24">
        <f>P359+O359+H359</f>
        <v>28450.21</v>
      </c>
      <c r="R359" s="6">
        <v>1</v>
      </c>
      <c r="S359" s="9">
        <f>SUM(S351:S358)</f>
        <v>24823.014999999999</v>
      </c>
    </row>
    <row r="360" spans="1:19" s="1" customFormat="1">
      <c r="A360" s="6"/>
      <c r="B360" s="6"/>
      <c r="C360" s="6"/>
      <c r="D360" s="6"/>
      <c r="E360" s="6"/>
      <c r="F360" s="6"/>
      <c r="G360" s="9"/>
      <c r="H360" s="6"/>
      <c r="I360" s="6"/>
      <c r="J360" s="6"/>
      <c r="K360" s="6"/>
      <c r="L360" s="6"/>
      <c r="M360" s="25"/>
      <c r="N360" s="23"/>
      <c r="O360" s="24"/>
      <c r="P360" s="6"/>
      <c r="Q360" s="24"/>
      <c r="R360" s="6"/>
      <c r="S360" s="9"/>
    </row>
    <row r="361" spans="1:19" s="1" customFormat="1">
      <c r="A361" s="15" t="s">
        <v>329</v>
      </c>
      <c r="B361" s="15"/>
      <c r="C361" s="15"/>
      <c r="D361" s="15" t="s">
        <v>330</v>
      </c>
      <c r="E361" s="15"/>
      <c r="F361" s="15"/>
      <c r="G361" s="15"/>
      <c r="H361" s="15"/>
      <c r="I361" s="6"/>
      <c r="J361" s="6"/>
      <c r="K361" s="6"/>
      <c r="L361" s="6"/>
      <c r="M361" s="6"/>
      <c r="N361" s="23"/>
      <c r="O361" s="24"/>
      <c r="P361" s="15"/>
      <c r="Q361" s="15"/>
      <c r="R361" s="15"/>
      <c r="S361" s="35">
        <v>115604.09</v>
      </c>
    </row>
    <row r="362" spans="1:19" s="1" customFormat="1">
      <c r="A362" s="19" t="s">
        <v>331</v>
      </c>
      <c r="B362" s="15"/>
      <c r="C362" s="15"/>
      <c r="D362" s="15"/>
      <c r="E362" s="15"/>
      <c r="F362" s="15"/>
      <c r="G362" s="15"/>
      <c r="H362" s="15"/>
      <c r="I362" s="6"/>
      <c r="J362" s="6"/>
      <c r="K362" s="6"/>
      <c r="L362" s="6"/>
      <c r="M362" s="6"/>
      <c r="N362" s="23"/>
      <c r="O362" s="24"/>
      <c r="P362" s="15"/>
      <c r="Q362" s="15"/>
      <c r="R362" s="15"/>
      <c r="S362" s="35">
        <f>S361-S359</f>
        <v>90781.074999999997</v>
      </c>
    </row>
    <row r="363" spans="1:19" s="1" customFormat="1"/>
    <row r="364" spans="1:19" s="1" customFormat="1"/>
    <row r="365" spans="1:19" s="1" customFormat="1" ht="21.95" customHeight="1"/>
  </sheetData>
  <mergeCells count="2">
    <mergeCell ref="A1:S1"/>
    <mergeCell ref="A13:S13"/>
  </mergeCells>
  <phoneticPr fontId="48" type="noConversion"/>
  <pageMargins left="0.7" right="0.7" top="0.75" bottom="0.75" header="0.3" footer="0.3"/>
  <pageSetup paperSize="9" orientation="portrait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S51"/>
  <sheetViews>
    <sheetView topLeftCell="C1" zoomScale="96" zoomScaleNormal="96" workbookViewId="0">
      <selection sqref="A1:XFD51"/>
    </sheetView>
  </sheetViews>
  <sheetFormatPr defaultColWidth="8.75" defaultRowHeight="14.25"/>
  <cols>
    <col min="1" max="1" width="14.75" customWidth="1"/>
    <col min="2" max="2" width="8.75" customWidth="1"/>
    <col min="3" max="3" width="11.125" customWidth="1"/>
    <col min="4" max="4" width="10.875" customWidth="1"/>
    <col min="15" max="15" width="13.25" customWidth="1"/>
    <col min="17" max="17" width="13.75" customWidth="1"/>
    <col min="19" max="19" width="13.125" customWidth="1"/>
    <col min="20" max="20" width="11" customWidth="1"/>
  </cols>
  <sheetData>
    <row r="1" spans="1:19" s="11" customFormat="1" ht="25.5">
      <c r="A1" s="387" t="s">
        <v>956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</row>
    <row r="2" spans="1:19" s="11" customFormat="1" ht="28.5">
      <c r="A2" s="15" t="s">
        <v>1</v>
      </c>
      <c r="B2" s="84" t="s">
        <v>27</v>
      </c>
      <c r="C2" s="14" t="s">
        <v>957</v>
      </c>
      <c r="D2" s="15" t="s">
        <v>30</v>
      </c>
      <c r="E2" s="15" t="s">
        <v>31</v>
      </c>
      <c r="F2" s="15" t="s">
        <v>6</v>
      </c>
      <c r="G2" s="85" t="s">
        <v>32</v>
      </c>
      <c r="H2" s="15" t="s">
        <v>33</v>
      </c>
      <c r="I2" s="15" t="s">
        <v>2</v>
      </c>
      <c r="J2" s="15" t="s">
        <v>3</v>
      </c>
      <c r="K2" s="15" t="s">
        <v>4</v>
      </c>
      <c r="L2" s="15" t="s">
        <v>5</v>
      </c>
      <c r="M2" s="15" t="s">
        <v>6</v>
      </c>
      <c r="N2" s="15"/>
      <c r="O2" s="40" t="s">
        <v>8</v>
      </c>
      <c r="P2" s="15" t="s">
        <v>38</v>
      </c>
      <c r="Q2" s="40" t="s">
        <v>23</v>
      </c>
      <c r="R2" s="15" t="s">
        <v>39</v>
      </c>
      <c r="S2" s="35" t="s">
        <v>40</v>
      </c>
    </row>
    <row r="3" spans="1:19" s="11" customFormat="1">
      <c r="A3" s="15"/>
      <c r="B3" s="14"/>
      <c r="C3" s="14" t="s">
        <v>958</v>
      </c>
      <c r="D3" s="15"/>
      <c r="E3" s="15"/>
      <c r="F3" s="15"/>
      <c r="G3" s="85"/>
      <c r="H3" s="15"/>
      <c r="I3" s="15"/>
      <c r="J3" s="15"/>
      <c r="K3" s="15"/>
      <c r="L3" s="15"/>
      <c r="M3" s="15"/>
      <c r="N3" s="15"/>
      <c r="O3" s="40"/>
      <c r="P3" s="15"/>
      <c r="Q3" s="40"/>
      <c r="R3" s="15"/>
      <c r="S3" s="35"/>
    </row>
    <row r="4" spans="1:19" s="11" customFormat="1">
      <c r="A4" s="15" t="s">
        <v>959</v>
      </c>
      <c r="B4" s="15">
        <v>227</v>
      </c>
      <c r="C4" s="15" t="s">
        <v>107</v>
      </c>
      <c r="D4" s="15"/>
      <c r="E4" s="15"/>
      <c r="F4" s="15"/>
      <c r="G4" s="85"/>
      <c r="H4" s="15"/>
      <c r="I4" s="15">
        <v>5938</v>
      </c>
      <c r="J4" s="15">
        <v>6045</v>
      </c>
      <c r="K4" s="15">
        <f t="shared" ref="K4:K20" si="0">J4-I4</f>
        <v>107</v>
      </c>
      <c r="L4" s="15">
        <v>60</v>
      </c>
      <c r="M4" s="15">
        <f t="shared" ref="M4:M17" si="1">L4*K4</f>
        <v>6420</v>
      </c>
      <c r="N4" s="15">
        <v>1.03</v>
      </c>
      <c r="O4" s="40">
        <f t="shared" ref="O4:O17" si="2">N4*M4</f>
        <v>6612.6</v>
      </c>
      <c r="P4" s="15"/>
      <c r="Q4" s="40">
        <f t="shared" ref="Q4:Q17" si="3">H4+O4+P4</f>
        <v>6612.6</v>
      </c>
      <c r="R4" s="15">
        <v>0.5</v>
      </c>
      <c r="S4" s="35">
        <f t="shared" ref="S4:S20" si="4">Q4*R4</f>
        <v>3306.3</v>
      </c>
    </row>
    <row r="5" spans="1:19" s="11" customFormat="1">
      <c r="A5" s="15" t="s">
        <v>960</v>
      </c>
      <c r="B5" s="15">
        <v>225</v>
      </c>
      <c r="C5" s="15" t="s">
        <v>107</v>
      </c>
      <c r="D5" s="15"/>
      <c r="E5" s="15"/>
      <c r="F5" s="15"/>
      <c r="G5" s="85"/>
      <c r="H5" s="15"/>
      <c r="I5" s="15">
        <v>49377</v>
      </c>
      <c r="J5" s="15">
        <v>50603</v>
      </c>
      <c r="K5" s="15">
        <f t="shared" si="0"/>
        <v>1226</v>
      </c>
      <c r="L5" s="15">
        <v>30</v>
      </c>
      <c r="M5" s="15">
        <f t="shared" si="1"/>
        <v>36780</v>
      </c>
      <c r="N5" s="15">
        <v>1.03</v>
      </c>
      <c r="O5" s="40">
        <f t="shared" si="2"/>
        <v>37883.4</v>
      </c>
      <c r="P5" s="15"/>
      <c r="Q5" s="40">
        <f t="shared" si="3"/>
        <v>37883.4</v>
      </c>
      <c r="R5" s="15">
        <v>0.3</v>
      </c>
      <c r="S5" s="35">
        <f t="shared" si="4"/>
        <v>11365.02</v>
      </c>
    </row>
    <row r="6" spans="1:19" s="11" customFormat="1">
      <c r="A6" s="14" t="s">
        <v>961</v>
      </c>
      <c r="B6" s="14"/>
      <c r="C6" s="14" t="s">
        <v>107</v>
      </c>
      <c r="D6" s="14"/>
      <c r="E6" s="14"/>
      <c r="F6" s="14"/>
      <c r="G6" s="86"/>
      <c r="H6" s="14"/>
      <c r="I6" s="14">
        <v>3624</v>
      </c>
      <c r="J6" s="14">
        <v>3624</v>
      </c>
      <c r="K6" s="14">
        <f t="shared" si="0"/>
        <v>0</v>
      </c>
      <c r="L6" s="14">
        <v>20</v>
      </c>
      <c r="M6" s="14">
        <f t="shared" si="1"/>
        <v>0</v>
      </c>
      <c r="N6" s="14">
        <v>1.03</v>
      </c>
      <c r="O6" s="95">
        <f t="shared" si="2"/>
        <v>0</v>
      </c>
      <c r="P6" s="14"/>
      <c r="Q6" s="95">
        <f t="shared" si="3"/>
        <v>0</v>
      </c>
      <c r="R6" s="14">
        <v>1</v>
      </c>
      <c r="S6" s="102">
        <f t="shared" si="4"/>
        <v>0</v>
      </c>
    </row>
    <row r="7" spans="1:19" s="11" customFormat="1">
      <c r="A7" s="15" t="s">
        <v>962</v>
      </c>
      <c r="B7" s="15"/>
      <c r="C7" s="15" t="s">
        <v>107</v>
      </c>
      <c r="D7" s="15"/>
      <c r="E7" s="15"/>
      <c r="F7" s="15"/>
      <c r="G7" s="85"/>
      <c r="H7" s="15"/>
      <c r="I7" s="15">
        <v>68874</v>
      </c>
      <c r="J7" s="15">
        <v>68874</v>
      </c>
      <c r="K7" s="15">
        <f t="shared" si="0"/>
        <v>0</v>
      </c>
      <c r="L7" s="15">
        <v>1</v>
      </c>
      <c r="M7" s="15">
        <f t="shared" si="1"/>
        <v>0</v>
      </c>
      <c r="N7" s="15">
        <v>1.03</v>
      </c>
      <c r="O7" s="40">
        <f t="shared" si="2"/>
        <v>0</v>
      </c>
      <c r="P7" s="15"/>
      <c r="Q7" s="40">
        <f t="shared" si="3"/>
        <v>0</v>
      </c>
      <c r="R7" s="15">
        <v>0.5</v>
      </c>
      <c r="S7" s="35">
        <f t="shared" si="4"/>
        <v>0</v>
      </c>
    </row>
    <row r="8" spans="1:19" s="11" customFormat="1">
      <c r="A8" s="15" t="s">
        <v>963</v>
      </c>
      <c r="B8" s="15">
        <v>227</v>
      </c>
      <c r="C8" s="15" t="s">
        <v>107</v>
      </c>
      <c r="D8" s="15"/>
      <c r="E8" s="15"/>
      <c r="F8" s="15"/>
      <c r="G8" s="85"/>
      <c r="H8" s="15"/>
      <c r="I8" s="15">
        <v>12407</v>
      </c>
      <c r="J8" s="15">
        <v>12765</v>
      </c>
      <c r="K8" s="15">
        <f t="shared" si="0"/>
        <v>358</v>
      </c>
      <c r="L8" s="15">
        <v>50</v>
      </c>
      <c r="M8" s="15">
        <f t="shared" si="1"/>
        <v>17900</v>
      </c>
      <c r="N8" s="15">
        <v>1.03</v>
      </c>
      <c r="O8" s="40">
        <f t="shared" si="2"/>
        <v>18437</v>
      </c>
      <c r="P8" s="15"/>
      <c r="Q8" s="40">
        <f t="shared" si="3"/>
        <v>18437</v>
      </c>
      <c r="R8" s="15">
        <v>0.5</v>
      </c>
      <c r="S8" s="35">
        <f t="shared" si="4"/>
        <v>9218.5</v>
      </c>
    </row>
    <row r="9" spans="1:19" s="11" customFormat="1">
      <c r="A9" s="15" t="s">
        <v>964</v>
      </c>
      <c r="B9" s="15">
        <v>160</v>
      </c>
      <c r="C9" s="15" t="s">
        <v>107</v>
      </c>
      <c r="D9" s="15"/>
      <c r="E9" s="15"/>
      <c r="F9" s="15"/>
      <c r="G9" s="85"/>
      <c r="H9" s="15"/>
      <c r="I9" s="15">
        <v>491</v>
      </c>
      <c r="J9" s="15">
        <v>758</v>
      </c>
      <c r="K9" s="15">
        <f t="shared" si="0"/>
        <v>267</v>
      </c>
      <c r="L9" s="15">
        <v>1</v>
      </c>
      <c r="M9" s="15">
        <f t="shared" si="1"/>
        <v>267</v>
      </c>
      <c r="N9" s="15">
        <v>1.03</v>
      </c>
      <c r="O9" s="40">
        <f t="shared" si="2"/>
        <v>275.01</v>
      </c>
      <c r="P9" s="15"/>
      <c r="Q9" s="40">
        <f t="shared" si="3"/>
        <v>275.01</v>
      </c>
      <c r="R9" s="15">
        <v>0.5</v>
      </c>
      <c r="S9" s="35">
        <f t="shared" si="4"/>
        <v>137.505</v>
      </c>
    </row>
    <row r="10" spans="1:19" s="11" customFormat="1">
      <c r="A10" s="15" t="s">
        <v>965</v>
      </c>
      <c r="B10" s="15">
        <v>159</v>
      </c>
      <c r="C10" s="15" t="s">
        <v>107</v>
      </c>
      <c r="D10" s="15"/>
      <c r="E10" s="15"/>
      <c r="F10" s="15"/>
      <c r="G10" s="85"/>
      <c r="H10" s="15"/>
      <c r="I10" s="15">
        <v>6876</v>
      </c>
      <c r="J10" s="15">
        <v>7256</v>
      </c>
      <c r="K10" s="15">
        <f t="shared" si="0"/>
        <v>380</v>
      </c>
      <c r="L10" s="15">
        <v>1</v>
      </c>
      <c r="M10" s="15">
        <f t="shared" si="1"/>
        <v>380</v>
      </c>
      <c r="N10" s="15">
        <v>1.03</v>
      </c>
      <c r="O10" s="40">
        <f t="shared" si="2"/>
        <v>391.4</v>
      </c>
      <c r="P10" s="15"/>
      <c r="Q10" s="40">
        <f t="shared" si="3"/>
        <v>391.4</v>
      </c>
      <c r="R10" s="15">
        <v>0.5</v>
      </c>
      <c r="S10" s="35">
        <f t="shared" si="4"/>
        <v>195.7</v>
      </c>
    </row>
    <row r="11" spans="1:19" s="11" customFormat="1">
      <c r="A11" s="15" t="s">
        <v>966</v>
      </c>
      <c r="B11" s="15">
        <v>311</v>
      </c>
      <c r="C11" s="15" t="s">
        <v>107</v>
      </c>
      <c r="D11" s="15"/>
      <c r="E11" s="15" t="s">
        <v>967</v>
      </c>
      <c r="F11" s="15"/>
      <c r="G11" s="85"/>
      <c r="H11" s="15"/>
      <c r="I11" s="15">
        <v>25222</v>
      </c>
      <c r="J11" s="15">
        <v>26576</v>
      </c>
      <c r="K11" s="15">
        <f t="shared" si="0"/>
        <v>1354</v>
      </c>
      <c r="L11" s="15">
        <v>60</v>
      </c>
      <c r="M11" s="15">
        <f t="shared" si="1"/>
        <v>81240</v>
      </c>
      <c r="N11" s="15">
        <v>1.03</v>
      </c>
      <c r="O11" s="40">
        <f t="shared" si="2"/>
        <v>83677.2</v>
      </c>
      <c r="P11" s="15"/>
      <c r="Q11" s="40">
        <f t="shared" si="3"/>
        <v>83677.2</v>
      </c>
      <c r="R11" s="15">
        <v>1</v>
      </c>
      <c r="S11" s="35">
        <f t="shared" si="4"/>
        <v>83677.2</v>
      </c>
    </row>
    <row r="12" spans="1:19" s="11" customFormat="1">
      <c r="A12" s="15" t="s">
        <v>968</v>
      </c>
      <c r="B12" s="15">
        <v>312</v>
      </c>
      <c r="C12" s="15" t="s">
        <v>107</v>
      </c>
      <c r="D12" s="15"/>
      <c r="E12" s="15" t="s">
        <v>969</v>
      </c>
      <c r="F12" s="15"/>
      <c r="G12" s="85"/>
      <c r="H12" s="15"/>
      <c r="I12" s="15">
        <v>21727</v>
      </c>
      <c r="J12" s="15">
        <v>23042</v>
      </c>
      <c r="K12" s="15">
        <f t="shared" si="0"/>
        <v>1315</v>
      </c>
      <c r="L12" s="15">
        <v>60</v>
      </c>
      <c r="M12" s="15">
        <f t="shared" si="1"/>
        <v>78900</v>
      </c>
      <c r="N12" s="15">
        <v>1.03</v>
      </c>
      <c r="O12" s="40">
        <f t="shared" si="2"/>
        <v>81267</v>
      </c>
      <c r="P12" s="15"/>
      <c r="Q12" s="40">
        <f t="shared" si="3"/>
        <v>81267</v>
      </c>
      <c r="R12" s="15">
        <v>1</v>
      </c>
      <c r="S12" s="35">
        <f t="shared" si="4"/>
        <v>81267</v>
      </c>
    </row>
    <row r="13" spans="1:19" s="11" customFormat="1">
      <c r="A13" s="15" t="s">
        <v>970</v>
      </c>
      <c r="B13" s="15">
        <v>313</v>
      </c>
      <c r="C13" s="15" t="s">
        <v>107</v>
      </c>
      <c r="D13" s="15"/>
      <c r="E13" s="15" t="s">
        <v>971</v>
      </c>
      <c r="F13" s="15"/>
      <c r="G13" s="85"/>
      <c r="H13" s="15"/>
      <c r="I13" s="15">
        <v>17198</v>
      </c>
      <c r="J13" s="15">
        <v>18052</v>
      </c>
      <c r="K13" s="15">
        <f t="shared" si="0"/>
        <v>854</v>
      </c>
      <c r="L13" s="15">
        <v>80</v>
      </c>
      <c r="M13" s="15">
        <f t="shared" si="1"/>
        <v>68320</v>
      </c>
      <c r="N13" s="15">
        <v>1.03</v>
      </c>
      <c r="O13" s="40">
        <f t="shared" si="2"/>
        <v>70369.600000000006</v>
      </c>
      <c r="P13" s="15"/>
      <c r="Q13" s="40">
        <f t="shared" si="3"/>
        <v>70369.600000000006</v>
      </c>
      <c r="R13" s="15">
        <v>1</v>
      </c>
      <c r="S13" s="35">
        <f t="shared" si="4"/>
        <v>70369.600000000006</v>
      </c>
    </row>
    <row r="14" spans="1:19" s="11" customFormat="1">
      <c r="A14" s="15" t="s">
        <v>972</v>
      </c>
      <c r="B14" s="15">
        <v>314</v>
      </c>
      <c r="C14" s="15" t="s">
        <v>107</v>
      </c>
      <c r="D14" s="15"/>
      <c r="E14" s="15" t="s">
        <v>973</v>
      </c>
      <c r="F14" s="15"/>
      <c r="G14" s="85"/>
      <c r="H14" s="15"/>
      <c r="I14" s="15">
        <v>30675</v>
      </c>
      <c r="J14" s="15">
        <v>32384</v>
      </c>
      <c r="K14" s="15">
        <f t="shared" si="0"/>
        <v>1709</v>
      </c>
      <c r="L14" s="15">
        <v>80</v>
      </c>
      <c r="M14" s="15">
        <f t="shared" si="1"/>
        <v>136720</v>
      </c>
      <c r="N14" s="15">
        <v>1.03</v>
      </c>
      <c r="O14" s="40">
        <f t="shared" si="2"/>
        <v>140821.6</v>
      </c>
      <c r="P14" s="15"/>
      <c r="Q14" s="40">
        <f t="shared" si="3"/>
        <v>140821.6</v>
      </c>
      <c r="R14" s="15">
        <v>1</v>
      </c>
      <c r="S14" s="35">
        <f t="shared" si="4"/>
        <v>140821.6</v>
      </c>
    </row>
    <row r="15" spans="1:19" s="11" customFormat="1">
      <c r="A15" s="15" t="s">
        <v>974</v>
      </c>
      <c r="B15" s="15">
        <v>315</v>
      </c>
      <c r="C15" s="15" t="s">
        <v>107</v>
      </c>
      <c r="D15" s="15"/>
      <c r="E15" s="15"/>
      <c r="F15" s="15"/>
      <c r="G15" s="85"/>
      <c r="H15" s="15"/>
      <c r="I15" s="15">
        <v>5354</v>
      </c>
      <c r="J15" s="15">
        <v>5532</v>
      </c>
      <c r="K15" s="15">
        <f t="shared" si="0"/>
        <v>178</v>
      </c>
      <c r="L15" s="15">
        <v>30</v>
      </c>
      <c r="M15" s="15">
        <f t="shared" si="1"/>
        <v>5340</v>
      </c>
      <c r="N15" s="15">
        <v>1.03</v>
      </c>
      <c r="O15" s="40">
        <f t="shared" si="2"/>
        <v>5500.2</v>
      </c>
      <c r="P15" s="15"/>
      <c r="Q15" s="40">
        <f t="shared" si="3"/>
        <v>5500.2</v>
      </c>
      <c r="R15" s="15">
        <v>1</v>
      </c>
      <c r="S15" s="35">
        <f t="shared" si="4"/>
        <v>5500.2</v>
      </c>
    </row>
    <row r="16" spans="1:19" s="11" customFormat="1">
      <c r="A16" s="15" t="s">
        <v>975</v>
      </c>
      <c r="B16" s="15">
        <v>622</v>
      </c>
      <c r="C16" s="15" t="s">
        <v>107</v>
      </c>
      <c r="D16" s="15"/>
      <c r="E16" s="15"/>
      <c r="F16" s="15"/>
      <c r="G16" s="85"/>
      <c r="H16" s="15"/>
      <c r="I16" s="15">
        <v>76</v>
      </c>
      <c r="J16" s="15">
        <v>368</v>
      </c>
      <c r="K16" s="15">
        <f t="shared" si="0"/>
        <v>292</v>
      </c>
      <c r="L16" s="15">
        <v>80</v>
      </c>
      <c r="M16" s="15">
        <f t="shared" si="1"/>
        <v>23360</v>
      </c>
      <c r="N16" s="15">
        <v>1.03</v>
      </c>
      <c r="O16" s="40">
        <f t="shared" si="2"/>
        <v>24060.799999999999</v>
      </c>
      <c r="P16" s="15"/>
      <c r="Q16" s="40">
        <f t="shared" si="3"/>
        <v>24060.799999999999</v>
      </c>
      <c r="R16" s="15">
        <v>1</v>
      </c>
      <c r="S16" s="35">
        <f t="shared" si="4"/>
        <v>24060.799999999999</v>
      </c>
    </row>
    <row r="17" spans="1:19" s="11" customFormat="1">
      <c r="A17" s="15" t="s">
        <v>976</v>
      </c>
      <c r="B17" s="15">
        <v>425</v>
      </c>
      <c r="C17" s="15" t="s">
        <v>107</v>
      </c>
      <c r="D17" s="15"/>
      <c r="E17" s="15"/>
      <c r="F17" s="15"/>
      <c r="G17" s="85"/>
      <c r="H17" s="15"/>
      <c r="I17" s="15">
        <v>15641</v>
      </c>
      <c r="J17" s="15">
        <v>16016</v>
      </c>
      <c r="K17" s="15">
        <f t="shared" si="0"/>
        <v>375</v>
      </c>
      <c r="L17" s="15">
        <v>50</v>
      </c>
      <c r="M17" s="15">
        <f t="shared" si="1"/>
        <v>18750</v>
      </c>
      <c r="N17" s="15">
        <v>1.03</v>
      </c>
      <c r="O17" s="40">
        <f t="shared" si="2"/>
        <v>19312.5</v>
      </c>
      <c r="P17" s="15"/>
      <c r="Q17" s="40">
        <f t="shared" si="3"/>
        <v>19312.5</v>
      </c>
      <c r="R17" s="15">
        <v>1</v>
      </c>
      <c r="S17" s="35">
        <f t="shared" si="4"/>
        <v>19312.5</v>
      </c>
    </row>
    <row r="18" spans="1:19" s="11" customFormat="1">
      <c r="A18" s="15" t="s">
        <v>635</v>
      </c>
      <c r="B18" s="15"/>
      <c r="C18" s="15"/>
      <c r="D18" s="15"/>
      <c r="E18" s="15"/>
      <c r="F18" s="15"/>
      <c r="G18" s="85"/>
      <c r="H18" s="15"/>
      <c r="I18" s="15"/>
      <c r="J18" s="15"/>
      <c r="K18" s="15"/>
      <c r="L18" s="15"/>
      <c r="M18" s="15"/>
      <c r="N18" s="15"/>
      <c r="O18" s="40"/>
      <c r="P18" s="15"/>
      <c r="Q18" s="40">
        <f>公寓等!M48</f>
        <v>31724</v>
      </c>
      <c r="R18" s="15">
        <v>0.119331742243437</v>
      </c>
      <c r="S18" s="37">
        <f t="shared" si="4"/>
        <v>3785.6801909308001</v>
      </c>
    </row>
    <row r="19" spans="1:19" s="11" customFormat="1">
      <c r="A19" s="87" t="s">
        <v>670</v>
      </c>
      <c r="B19" s="56">
        <v>393</v>
      </c>
      <c r="C19" s="56"/>
      <c r="D19" s="15" t="s">
        <v>977</v>
      </c>
      <c r="E19" s="87"/>
      <c r="F19" s="87"/>
      <c r="G19" s="88"/>
      <c r="H19" s="87"/>
      <c r="I19" s="87">
        <v>22894</v>
      </c>
      <c r="J19" s="87">
        <v>23188</v>
      </c>
      <c r="K19" s="87">
        <f t="shared" si="0"/>
        <v>294</v>
      </c>
      <c r="L19" s="87">
        <v>40</v>
      </c>
      <c r="M19" s="87">
        <f>L19*K19</f>
        <v>11760</v>
      </c>
      <c r="N19" s="96">
        <v>1.03</v>
      </c>
      <c r="O19" s="97">
        <f>N19*M19</f>
        <v>12112.8</v>
      </c>
      <c r="P19" s="87"/>
      <c r="Q19" s="97">
        <f>H19+O19+P19</f>
        <v>12112.8</v>
      </c>
      <c r="R19" s="87">
        <v>-1</v>
      </c>
      <c r="S19" s="103">
        <f t="shared" si="4"/>
        <v>-12112.8</v>
      </c>
    </row>
    <row r="20" spans="1:19" s="11" customFormat="1">
      <c r="A20" s="15" t="s">
        <v>978</v>
      </c>
      <c r="B20" s="15">
        <v>392</v>
      </c>
      <c r="C20" s="15" t="s">
        <v>979</v>
      </c>
      <c r="D20" s="15" t="s">
        <v>977</v>
      </c>
      <c r="E20" s="15"/>
      <c r="F20" s="15"/>
      <c r="G20" s="85"/>
      <c r="H20" s="15"/>
      <c r="I20" s="15">
        <v>1114</v>
      </c>
      <c r="J20" s="15">
        <v>1162</v>
      </c>
      <c r="K20" s="15">
        <f t="shared" si="0"/>
        <v>48</v>
      </c>
      <c r="L20" s="15">
        <v>1</v>
      </c>
      <c r="M20" s="15">
        <f>K20*L20</f>
        <v>48</v>
      </c>
      <c r="N20" s="15">
        <v>1.03</v>
      </c>
      <c r="O20" s="40">
        <f>M20*N20</f>
        <v>49.44</v>
      </c>
      <c r="P20" s="15"/>
      <c r="Q20" s="40">
        <f>O20+P20</f>
        <v>49.44</v>
      </c>
      <c r="R20" s="15">
        <v>-1</v>
      </c>
      <c r="S20" s="15">
        <f t="shared" si="4"/>
        <v>-49.44</v>
      </c>
    </row>
    <row r="21" spans="1:19" s="11" customFormat="1" ht="20.25">
      <c r="A21" s="89" t="s">
        <v>23</v>
      </c>
      <c r="B21" s="75"/>
      <c r="C21" s="75" t="s">
        <v>107</v>
      </c>
      <c r="D21" s="75"/>
      <c r="E21" s="75"/>
      <c r="F21" s="75">
        <f>SUM(F2:F15)</f>
        <v>0</v>
      </c>
      <c r="G21" s="76">
        <v>9.5</v>
      </c>
      <c r="H21" s="75">
        <f>F21*G21</f>
        <v>0</v>
      </c>
      <c r="I21" s="75"/>
      <c r="J21" s="75"/>
      <c r="K21" s="75"/>
      <c r="L21" s="75"/>
      <c r="M21" s="75"/>
      <c r="N21" s="75">
        <v>1.03</v>
      </c>
      <c r="O21" s="98"/>
      <c r="P21" s="75"/>
      <c r="Q21" s="98"/>
      <c r="R21" s="75"/>
      <c r="S21" s="76">
        <f>SUM(S4:S20)</f>
        <v>440855.36519093101</v>
      </c>
    </row>
    <row r="22" spans="1:19" s="11" customFormat="1">
      <c r="A22" s="75"/>
      <c r="B22" s="75"/>
      <c r="C22" s="75"/>
      <c r="D22" s="75"/>
      <c r="E22" s="75"/>
      <c r="F22" s="75"/>
      <c r="G22" s="76"/>
      <c r="H22" s="75"/>
      <c r="I22" s="75"/>
      <c r="J22" s="75"/>
      <c r="K22" s="75"/>
      <c r="L22" s="75"/>
      <c r="M22" s="75"/>
      <c r="N22" s="75"/>
      <c r="O22" s="98"/>
      <c r="P22" s="75"/>
      <c r="Q22" s="98"/>
      <c r="R22" s="76"/>
      <c r="S22" s="60"/>
    </row>
    <row r="23" spans="1:19" s="11" customFormat="1">
      <c r="A23" s="75"/>
      <c r="B23" s="90"/>
      <c r="C23" s="90"/>
      <c r="D23" s="90"/>
      <c r="E23" s="90"/>
      <c r="F23" s="90"/>
      <c r="G23" s="91"/>
      <c r="H23" s="90"/>
      <c r="I23" s="90"/>
      <c r="J23" s="90"/>
      <c r="K23" s="90"/>
      <c r="L23" s="90"/>
      <c r="M23" s="90"/>
      <c r="N23" s="90"/>
      <c r="O23" s="99"/>
      <c r="P23" s="90"/>
      <c r="Q23" s="99"/>
      <c r="R23" s="90"/>
      <c r="S23" s="76"/>
    </row>
    <row r="24" spans="1:19" s="11" customFormat="1"/>
    <row r="25" spans="1:19" s="11" customFormat="1"/>
    <row r="26" spans="1:19" s="11" customFormat="1"/>
    <row r="27" spans="1:19" s="11" customFormat="1"/>
    <row r="28" spans="1:19" s="11" customFormat="1"/>
    <row r="29" spans="1:19" s="11" customFormat="1"/>
    <row r="30" spans="1:19" s="11" customFormat="1"/>
    <row r="31" spans="1:19" s="11" customFormat="1"/>
    <row r="32" spans="1:19" s="11" customFormat="1" ht="33" customHeight="1">
      <c r="A32" s="15" t="s">
        <v>1</v>
      </c>
      <c r="B32" s="14" t="s">
        <v>27</v>
      </c>
      <c r="C32" s="14" t="s">
        <v>957</v>
      </c>
      <c r="D32" s="15" t="s">
        <v>30</v>
      </c>
      <c r="E32" s="15" t="s">
        <v>31</v>
      </c>
      <c r="F32" s="15" t="s">
        <v>6</v>
      </c>
      <c r="G32" s="85" t="s">
        <v>32</v>
      </c>
      <c r="H32" s="15" t="s">
        <v>33</v>
      </c>
      <c r="I32" s="15" t="s">
        <v>2</v>
      </c>
      <c r="J32" s="15" t="s">
        <v>3</v>
      </c>
      <c r="K32" s="15" t="s">
        <v>4</v>
      </c>
      <c r="L32" s="15" t="s">
        <v>5</v>
      </c>
      <c r="M32" s="15" t="s">
        <v>6</v>
      </c>
      <c r="N32" s="15"/>
      <c r="O32" s="40" t="s">
        <v>8</v>
      </c>
      <c r="P32" s="15" t="s">
        <v>38</v>
      </c>
      <c r="Q32" s="40" t="s">
        <v>23</v>
      </c>
      <c r="R32" s="15" t="s">
        <v>39</v>
      </c>
      <c r="S32" s="35" t="s">
        <v>40</v>
      </c>
    </row>
    <row r="33" spans="1:19" s="11" customFormat="1">
      <c r="A33" s="15" t="s">
        <v>980</v>
      </c>
      <c r="B33" s="15">
        <v>68</v>
      </c>
      <c r="C33" s="15" t="s">
        <v>981</v>
      </c>
      <c r="D33" s="15">
        <v>17</v>
      </c>
      <c r="E33" s="15">
        <v>17</v>
      </c>
      <c r="F33" s="15">
        <f>SUM(E33-D33)</f>
        <v>0</v>
      </c>
      <c r="G33" s="35">
        <v>9.5</v>
      </c>
      <c r="H33" s="15">
        <f>F33*G33</f>
        <v>0</v>
      </c>
      <c r="I33" s="15">
        <v>26027</v>
      </c>
      <c r="J33" s="15">
        <v>28940</v>
      </c>
      <c r="K33" s="15">
        <f t="shared" ref="K33:K38" si="5">J33-I33</f>
        <v>2913</v>
      </c>
      <c r="L33" s="15">
        <v>1</v>
      </c>
      <c r="M33" s="15">
        <f t="shared" ref="M33:M38" si="6">L33*K33</f>
        <v>2913</v>
      </c>
      <c r="N33" s="15">
        <v>1.03</v>
      </c>
      <c r="O33" s="40">
        <f t="shared" ref="O33:O38" si="7">N33*M33</f>
        <v>3000.39</v>
      </c>
      <c r="P33" s="15"/>
      <c r="Q33" s="40">
        <f t="shared" ref="Q33:Q38" si="8">H33+O33+P33</f>
        <v>3000.39</v>
      </c>
      <c r="R33" s="15">
        <v>1</v>
      </c>
      <c r="S33" s="35">
        <f t="shared" ref="S33:S38" si="9">Q33*R33</f>
        <v>3000.39</v>
      </c>
    </row>
    <row r="34" spans="1:19" s="11" customFormat="1">
      <c r="A34" s="15" t="s">
        <v>982</v>
      </c>
      <c r="B34" s="15">
        <v>226</v>
      </c>
      <c r="C34" s="15" t="s">
        <v>981</v>
      </c>
      <c r="D34" s="15"/>
      <c r="E34" s="15"/>
      <c r="F34" s="15"/>
      <c r="G34" s="85"/>
      <c r="H34" s="15"/>
      <c r="I34" s="15">
        <v>9140</v>
      </c>
      <c r="J34" s="15">
        <v>10934</v>
      </c>
      <c r="K34" s="15">
        <f t="shared" si="5"/>
        <v>1794</v>
      </c>
      <c r="L34" s="15">
        <v>30</v>
      </c>
      <c r="M34" s="15">
        <f t="shared" si="6"/>
        <v>53820</v>
      </c>
      <c r="N34" s="15">
        <v>1.03</v>
      </c>
      <c r="O34" s="40">
        <f t="shared" si="7"/>
        <v>55434.6</v>
      </c>
      <c r="P34" s="15"/>
      <c r="Q34" s="40">
        <f t="shared" si="8"/>
        <v>55434.6</v>
      </c>
      <c r="R34" s="15">
        <v>1</v>
      </c>
      <c r="S34" s="35">
        <f t="shared" si="9"/>
        <v>55434.6</v>
      </c>
    </row>
    <row r="35" spans="1:19" s="11" customFormat="1">
      <c r="A35" s="15" t="s">
        <v>983</v>
      </c>
      <c r="B35" s="15">
        <v>525</v>
      </c>
      <c r="C35" s="15" t="s">
        <v>981</v>
      </c>
      <c r="D35" s="15"/>
      <c r="E35" s="15"/>
      <c r="F35" s="15"/>
      <c r="G35" s="85"/>
      <c r="H35" s="15"/>
      <c r="I35" s="15">
        <v>961</v>
      </c>
      <c r="J35" s="15">
        <v>1115</v>
      </c>
      <c r="K35" s="15">
        <f t="shared" si="5"/>
        <v>154</v>
      </c>
      <c r="L35" s="15">
        <v>40</v>
      </c>
      <c r="M35" s="15">
        <f t="shared" si="6"/>
        <v>6160</v>
      </c>
      <c r="N35" s="15">
        <v>1.03</v>
      </c>
      <c r="O35" s="40">
        <f t="shared" si="7"/>
        <v>6344.8</v>
      </c>
      <c r="P35" s="15"/>
      <c r="Q35" s="40">
        <f t="shared" si="8"/>
        <v>6344.8</v>
      </c>
      <c r="R35" s="15">
        <v>1</v>
      </c>
      <c r="S35" s="35">
        <f t="shared" si="9"/>
        <v>6344.8</v>
      </c>
    </row>
    <row r="36" spans="1:19" s="11" customFormat="1">
      <c r="A36" s="15" t="s">
        <v>960</v>
      </c>
      <c r="B36" s="15">
        <v>225</v>
      </c>
      <c r="C36" s="15" t="s">
        <v>981</v>
      </c>
      <c r="D36" s="15"/>
      <c r="E36" s="15"/>
      <c r="F36" s="15"/>
      <c r="G36" s="85"/>
      <c r="H36" s="15"/>
      <c r="I36" s="15">
        <v>49377</v>
      </c>
      <c r="J36" s="15">
        <v>50603</v>
      </c>
      <c r="K36" s="15">
        <f t="shared" si="5"/>
        <v>1226</v>
      </c>
      <c r="L36" s="15">
        <v>30</v>
      </c>
      <c r="M36" s="15">
        <f t="shared" si="6"/>
        <v>36780</v>
      </c>
      <c r="N36" s="15">
        <v>1.03</v>
      </c>
      <c r="O36" s="40">
        <f t="shared" si="7"/>
        <v>37883.4</v>
      </c>
      <c r="P36" s="15"/>
      <c r="Q36" s="40">
        <f t="shared" si="8"/>
        <v>37883.4</v>
      </c>
      <c r="R36" s="15">
        <v>0.7</v>
      </c>
      <c r="S36" s="35">
        <f t="shared" si="9"/>
        <v>26518.38</v>
      </c>
    </row>
    <row r="37" spans="1:19" s="11" customFormat="1">
      <c r="A37" s="15" t="s">
        <v>959</v>
      </c>
      <c r="B37" s="15">
        <v>224</v>
      </c>
      <c r="C37" s="15" t="s">
        <v>981</v>
      </c>
      <c r="D37" s="15"/>
      <c r="E37" s="15"/>
      <c r="F37" s="15"/>
      <c r="G37" s="85"/>
      <c r="H37" s="15"/>
      <c r="I37" s="15">
        <v>5938</v>
      </c>
      <c r="J37" s="15">
        <v>6045</v>
      </c>
      <c r="K37" s="15">
        <f t="shared" si="5"/>
        <v>107</v>
      </c>
      <c r="L37" s="15">
        <v>60</v>
      </c>
      <c r="M37" s="15">
        <f t="shared" si="6"/>
        <v>6420</v>
      </c>
      <c r="N37" s="15">
        <v>1.03</v>
      </c>
      <c r="O37" s="40">
        <f t="shared" si="7"/>
        <v>6612.6</v>
      </c>
      <c r="P37" s="15"/>
      <c r="Q37" s="40">
        <f t="shared" si="8"/>
        <v>6612.6</v>
      </c>
      <c r="R37" s="15">
        <v>0.5</v>
      </c>
      <c r="S37" s="35">
        <f t="shared" si="9"/>
        <v>3306.3</v>
      </c>
    </row>
    <row r="38" spans="1:19" s="11" customFormat="1">
      <c r="A38" s="15" t="s">
        <v>963</v>
      </c>
      <c r="B38" s="15">
        <v>227</v>
      </c>
      <c r="C38" s="15" t="s">
        <v>981</v>
      </c>
      <c r="D38" s="15"/>
      <c r="E38" s="15"/>
      <c r="F38" s="15"/>
      <c r="G38" s="85"/>
      <c r="H38" s="15"/>
      <c r="I38" s="15">
        <v>12407</v>
      </c>
      <c r="J38" s="15">
        <v>12765</v>
      </c>
      <c r="K38" s="15">
        <f t="shared" si="5"/>
        <v>358</v>
      </c>
      <c r="L38" s="15">
        <v>50</v>
      </c>
      <c r="M38" s="15">
        <f t="shared" si="6"/>
        <v>17900</v>
      </c>
      <c r="N38" s="15">
        <v>1.03</v>
      </c>
      <c r="O38" s="40">
        <f t="shared" si="7"/>
        <v>18437</v>
      </c>
      <c r="P38" s="15"/>
      <c r="Q38" s="40">
        <f t="shared" si="8"/>
        <v>18437</v>
      </c>
      <c r="R38" s="15">
        <v>0.5</v>
      </c>
      <c r="S38" s="35">
        <f t="shared" si="9"/>
        <v>9218.5</v>
      </c>
    </row>
    <row r="39" spans="1:19" s="11" customFormat="1">
      <c r="A39" s="75" t="s">
        <v>23</v>
      </c>
      <c r="B39" s="75"/>
      <c r="C39" s="75"/>
      <c r="D39" s="75"/>
      <c r="E39" s="75"/>
      <c r="F39" s="75"/>
      <c r="G39" s="92"/>
      <c r="H39" s="75"/>
      <c r="I39" s="75"/>
      <c r="J39" s="75"/>
      <c r="K39" s="75"/>
      <c r="L39" s="75"/>
      <c r="M39" s="75"/>
      <c r="N39" s="75"/>
      <c r="O39" s="98"/>
      <c r="P39" s="75"/>
      <c r="Q39" s="98"/>
      <c r="R39" s="75"/>
      <c r="S39" s="76">
        <f>SUM(S33:S38)</f>
        <v>103822.97</v>
      </c>
    </row>
    <row r="40" spans="1:19" s="11" customFormat="1" ht="21.95" customHeight="1">
      <c r="A40" s="77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</row>
    <row r="41" spans="1:19" s="11" customFormat="1"/>
    <row r="42" spans="1:19" s="11" customFormat="1"/>
    <row r="43" spans="1:19" s="11" customFormat="1" ht="33" customHeight="1">
      <c r="A43" s="93" t="s">
        <v>1</v>
      </c>
      <c r="B43" s="14" t="s">
        <v>27</v>
      </c>
      <c r="C43" s="14" t="s">
        <v>984</v>
      </c>
      <c r="D43" s="93" t="s">
        <v>30</v>
      </c>
      <c r="E43" s="93" t="s">
        <v>31</v>
      </c>
      <c r="F43" s="93" t="s">
        <v>6</v>
      </c>
      <c r="G43" s="94" t="s">
        <v>32</v>
      </c>
      <c r="H43" s="93" t="s">
        <v>33</v>
      </c>
      <c r="I43" s="93" t="s">
        <v>2</v>
      </c>
      <c r="J43" s="93" t="s">
        <v>3</v>
      </c>
      <c r="K43" s="93" t="s">
        <v>4</v>
      </c>
      <c r="L43" s="93" t="s">
        <v>5</v>
      </c>
      <c r="M43" s="93" t="s">
        <v>6</v>
      </c>
      <c r="N43" s="100"/>
      <c r="O43" s="101" t="s">
        <v>8</v>
      </c>
      <c r="P43" s="93" t="s">
        <v>38</v>
      </c>
      <c r="Q43" s="101" t="s">
        <v>23</v>
      </c>
      <c r="R43" s="93" t="s">
        <v>39</v>
      </c>
      <c r="S43" s="94" t="s">
        <v>40</v>
      </c>
    </row>
    <row r="44" spans="1:19" s="11" customFormat="1">
      <c r="A44" s="6" t="s">
        <v>66</v>
      </c>
      <c r="B44" s="15"/>
      <c r="C44" s="15" t="s">
        <v>93</v>
      </c>
      <c r="D44" s="6">
        <v>4211</v>
      </c>
      <c r="E44" s="6"/>
      <c r="F44" s="34" t="s">
        <v>860</v>
      </c>
      <c r="G44" s="9"/>
      <c r="H44" s="70"/>
      <c r="I44" s="6"/>
      <c r="J44" s="6"/>
      <c r="K44" s="6"/>
      <c r="L44" s="6"/>
      <c r="M44" s="6"/>
      <c r="N44" s="23"/>
      <c r="O44" s="70"/>
      <c r="P44" s="81"/>
      <c r="Q44" s="70">
        <f>公寓等!K48</f>
        <v>31724</v>
      </c>
      <c r="R44" s="6">
        <v>0.222</v>
      </c>
      <c r="S44" s="9">
        <f t="shared" ref="S44:S46" si="10">Q44*R44</f>
        <v>7042.7280000000001</v>
      </c>
    </row>
    <row r="45" spans="1:19" s="11" customFormat="1">
      <c r="A45" s="6" t="s">
        <v>985</v>
      </c>
      <c r="B45" s="6"/>
      <c r="C45" s="15" t="s">
        <v>93</v>
      </c>
      <c r="D45" s="6"/>
      <c r="E45" s="6"/>
      <c r="F45" s="15" t="s">
        <v>196</v>
      </c>
      <c r="G45" s="9"/>
      <c r="H45" s="9"/>
      <c r="I45" s="9"/>
      <c r="J45" s="9"/>
      <c r="K45" s="9"/>
      <c r="L45" s="9"/>
      <c r="M45" s="9">
        <f>M44*R44</f>
        <v>0</v>
      </c>
      <c r="N45" s="23"/>
      <c r="O45" s="24">
        <f>R44*O44</f>
        <v>0</v>
      </c>
      <c r="P45" s="6"/>
      <c r="Q45" s="24"/>
      <c r="R45" s="6"/>
      <c r="S45" s="9">
        <f>'5#楼'!Y35</f>
        <v>3425.9992305719402</v>
      </c>
    </row>
    <row r="46" spans="1:19" s="11" customFormat="1">
      <c r="A46" s="6" t="s">
        <v>986</v>
      </c>
      <c r="B46" s="15">
        <v>327</v>
      </c>
      <c r="C46" s="15" t="s">
        <v>93</v>
      </c>
      <c r="D46" s="6"/>
      <c r="E46" s="6"/>
      <c r="F46" s="6"/>
      <c r="G46" s="8"/>
      <c r="H46" s="6"/>
      <c r="I46" s="6">
        <v>42729</v>
      </c>
      <c r="J46" s="6">
        <f>'5#楼'!J63</f>
        <v>48032</v>
      </c>
      <c r="K46" s="6">
        <f>J46-I46</f>
        <v>5303</v>
      </c>
      <c r="L46" s="6">
        <v>1</v>
      </c>
      <c r="M46" s="6">
        <f>L46*K46</f>
        <v>5303</v>
      </c>
      <c r="N46" s="23">
        <v>1.03</v>
      </c>
      <c r="O46" s="24">
        <f>N46*M46</f>
        <v>5462.09</v>
      </c>
      <c r="P46" s="6"/>
      <c r="Q46" s="24">
        <f>H46+O46+P46</f>
        <v>5462.09</v>
      </c>
      <c r="R46" s="6">
        <v>1</v>
      </c>
      <c r="S46" s="9">
        <f t="shared" si="10"/>
        <v>5462.09</v>
      </c>
    </row>
    <row r="47" spans="1:19" s="11" customFormat="1">
      <c r="A47" s="6" t="s">
        <v>291</v>
      </c>
      <c r="B47" s="15"/>
      <c r="C47" s="15" t="s">
        <v>93</v>
      </c>
      <c r="D47" s="6"/>
      <c r="E47" s="6"/>
      <c r="F47" s="15" t="s">
        <v>196</v>
      </c>
      <c r="G47" s="9"/>
      <c r="H47" s="6"/>
      <c r="I47" s="6"/>
      <c r="J47" s="6"/>
      <c r="K47" s="6"/>
      <c r="L47" s="6"/>
      <c r="M47" s="6"/>
      <c r="N47" s="23"/>
      <c r="O47" s="24"/>
      <c r="P47" s="6"/>
      <c r="Q47" s="24"/>
      <c r="R47" s="6"/>
      <c r="S47" s="9">
        <f>'5#楼'!Y24</f>
        <v>932.36781535874195</v>
      </c>
    </row>
    <row r="48" spans="1:19" s="11" customFormat="1">
      <c r="A48" s="6"/>
      <c r="B48" s="15"/>
      <c r="C48" s="15"/>
      <c r="D48" s="6"/>
      <c r="E48" s="6"/>
      <c r="F48" s="15"/>
      <c r="G48" s="9"/>
      <c r="H48" s="6"/>
      <c r="I48" s="6"/>
      <c r="J48" s="6"/>
      <c r="K48" s="6"/>
      <c r="L48" s="6"/>
      <c r="M48" s="6"/>
      <c r="N48" s="23"/>
      <c r="O48" s="24"/>
      <c r="P48" s="6"/>
      <c r="Q48" s="24"/>
      <c r="R48" s="6"/>
      <c r="S48" s="9"/>
    </row>
    <row r="49" spans="1:19" s="11" customFormat="1">
      <c r="A49" s="6" t="s">
        <v>23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35">
        <f>SUM(S44:S48)</f>
        <v>16863.185045930699</v>
      </c>
    </row>
    <row r="50" spans="1:19" s="11" customFormat="1">
      <c r="A50" s="6" t="s">
        <v>329</v>
      </c>
      <c r="B50" s="15"/>
      <c r="C50" s="15" t="s">
        <v>330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35">
        <v>2318.8371999999999</v>
      </c>
    </row>
    <row r="51" spans="1:19" s="11" customFormat="1">
      <c r="A51" s="6" t="s">
        <v>331</v>
      </c>
      <c r="B51" s="15"/>
      <c r="C51" s="15"/>
      <c r="D51" s="15"/>
      <c r="E51" s="15"/>
      <c r="F51" s="15"/>
      <c r="G51" s="3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04">
        <f>S50-S49</f>
        <v>-14544.347845930701</v>
      </c>
    </row>
  </sheetData>
  <mergeCells count="1">
    <mergeCell ref="A1:S1"/>
  </mergeCells>
  <phoneticPr fontId="48" type="noConversion"/>
  <pageMargins left="0.75" right="0.75" top="1" bottom="1" header="0.5" footer="0.5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BF44"/>
  <sheetViews>
    <sheetView zoomScale="96" zoomScaleNormal="96" workbookViewId="0">
      <selection activeCell="S38" sqref="S38"/>
    </sheetView>
  </sheetViews>
  <sheetFormatPr defaultColWidth="9" defaultRowHeight="14.25"/>
  <cols>
    <col min="1" max="1" width="15.375" style="5" customWidth="1"/>
    <col min="2" max="3" width="10.625" style="5" customWidth="1"/>
    <col min="4" max="4" width="13.625" style="5" customWidth="1"/>
    <col min="5" max="5" width="6.5" style="5" customWidth="1"/>
    <col min="6" max="6" width="7.375" style="5" customWidth="1"/>
    <col min="7" max="7" width="9.125" style="54" customWidth="1"/>
    <col min="8" max="8" width="10.375" style="5"/>
    <col min="9" max="9" width="10.625" style="5" customWidth="1"/>
    <col min="10" max="10" width="12" style="5" customWidth="1"/>
    <col min="11" max="11" width="6.25" style="5" customWidth="1"/>
    <col min="12" max="12" width="11.25" style="5" customWidth="1"/>
    <col min="13" max="13" width="12.125" style="5" customWidth="1"/>
    <col min="14" max="14" width="5.375" style="5" customWidth="1"/>
    <col min="15" max="15" width="11.875" style="5" customWidth="1"/>
    <col min="16" max="16" width="5.25" style="5" customWidth="1"/>
    <col min="17" max="17" width="11.75" style="5" customWidth="1"/>
    <col min="18" max="18" width="6.625" style="5" customWidth="1"/>
    <col min="19" max="19" width="11.875" style="5" customWidth="1"/>
    <col min="20" max="20" width="9" style="5"/>
    <col min="21" max="21" width="12.75" style="5"/>
    <col min="22" max="16384" width="9" style="5"/>
  </cols>
  <sheetData>
    <row r="1" spans="1:58" ht="36.950000000000003" customHeight="1">
      <c r="A1" s="389" t="s">
        <v>987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1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</row>
    <row r="2" spans="1:58" s="1" customFormat="1">
      <c r="B2" s="66"/>
      <c r="C2" s="67" t="s">
        <v>988</v>
      </c>
      <c r="D2" s="67">
        <v>4572</v>
      </c>
      <c r="E2" s="67"/>
      <c r="F2" s="67"/>
      <c r="G2" s="68"/>
      <c r="H2" s="67"/>
      <c r="I2" s="67"/>
      <c r="J2" s="67"/>
      <c r="K2" s="67"/>
      <c r="L2" s="67"/>
      <c r="M2" s="67"/>
      <c r="N2" s="78"/>
      <c r="O2" s="79"/>
      <c r="P2" s="67"/>
      <c r="Q2" s="79"/>
      <c r="R2" s="67"/>
      <c r="S2" s="68"/>
    </row>
    <row r="3" spans="1:58" s="1" customFormat="1" ht="33" customHeight="1">
      <c r="A3" s="22" t="s">
        <v>1</v>
      </c>
      <c r="B3" s="69" t="s">
        <v>27</v>
      </c>
      <c r="C3" s="69" t="s">
        <v>989</v>
      </c>
      <c r="D3" s="67" t="s">
        <v>30</v>
      </c>
      <c r="E3" s="67" t="s">
        <v>31</v>
      </c>
      <c r="F3" s="67" t="s">
        <v>6</v>
      </c>
      <c r="G3" s="68" t="s">
        <v>32</v>
      </c>
      <c r="H3" s="67" t="s">
        <v>33</v>
      </c>
      <c r="I3" s="67" t="s">
        <v>2</v>
      </c>
      <c r="J3" s="67" t="s">
        <v>3</v>
      </c>
      <c r="K3" s="67" t="s">
        <v>4</v>
      </c>
      <c r="L3" s="67" t="s">
        <v>5</v>
      </c>
      <c r="M3" s="67" t="s">
        <v>6</v>
      </c>
      <c r="N3" s="78"/>
      <c r="O3" s="79" t="s">
        <v>8</v>
      </c>
      <c r="P3" s="67" t="s">
        <v>38</v>
      </c>
      <c r="Q3" s="79" t="s">
        <v>23</v>
      </c>
      <c r="R3" s="67" t="s">
        <v>39</v>
      </c>
      <c r="S3" s="68" t="s">
        <v>40</v>
      </c>
    </row>
    <row r="4" spans="1:58" s="4" customFormat="1">
      <c r="A4" s="6" t="s">
        <v>990</v>
      </c>
      <c r="B4" s="15">
        <v>197</v>
      </c>
      <c r="C4" s="15" t="s">
        <v>84</v>
      </c>
      <c r="D4" s="6"/>
      <c r="E4" s="6"/>
      <c r="F4" s="6"/>
      <c r="G4" s="9"/>
      <c r="H4" s="6"/>
      <c r="I4" s="6">
        <v>37468</v>
      </c>
      <c r="J4" s="6">
        <v>39562</v>
      </c>
      <c r="K4" s="6">
        <f>J4-I4</f>
        <v>2094</v>
      </c>
      <c r="L4" s="6">
        <v>1</v>
      </c>
      <c r="M4" s="6">
        <f>L4*K4</f>
        <v>2094</v>
      </c>
      <c r="N4" s="23">
        <v>1.03</v>
      </c>
      <c r="O4" s="24">
        <f>N4*M4</f>
        <v>2156.8200000000002</v>
      </c>
      <c r="P4" s="80"/>
      <c r="Q4" s="24">
        <f>H4+O4+P4</f>
        <v>2156.8200000000002</v>
      </c>
      <c r="R4" s="6">
        <v>1</v>
      </c>
      <c r="S4" s="9">
        <f>Q4*R4</f>
        <v>2156.8200000000002</v>
      </c>
    </row>
    <row r="5" spans="1:58" s="4" customFormat="1">
      <c r="A5" s="6" t="s">
        <v>991</v>
      </c>
      <c r="B5" s="15">
        <v>198</v>
      </c>
      <c r="C5" s="15" t="s">
        <v>84</v>
      </c>
      <c r="D5" s="6"/>
      <c r="E5" s="6"/>
      <c r="F5" s="6"/>
      <c r="G5" s="9"/>
      <c r="H5" s="6"/>
      <c r="I5" s="6">
        <v>19563</v>
      </c>
      <c r="J5" s="6">
        <v>19563</v>
      </c>
      <c r="K5" s="6">
        <f>J5-I5</f>
        <v>0</v>
      </c>
      <c r="L5" s="6">
        <v>1</v>
      </c>
      <c r="M5" s="6">
        <f>L5*K5</f>
        <v>0</v>
      </c>
      <c r="N5" s="23">
        <v>1.03</v>
      </c>
      <c r="O5" s="24">
        <f>N5*M5</f>
        <v>0</v>
      </c>
      <c r="P5" s="80"/>
      <c r="Q5" s="24">
        <f>H5+O5+P5</f>
        <v>0</v>
      </c>
      <c r="R5" s="6">
        <v>1</v>
      </c>
      <c r="S5" s="9">
        <f>Q5*R5</f>
        <v>0</v>
      </c>
    </row>
    <row r="6" spans="1:58" s="4" customFormat="1">
      <c r="A6" s="6" t="s">
        <v>992</v>
      </c>
      <c r="B6" s="15">
        <v>72</v>
      </c>
      <c r="C6" s="15" t="s">
        <v>84</v>
      </c>
      <c r="D6" s="6"/>
      <c r="E6" s="6"/>
      <c r="F6" s="6"/>
      <c r="G6" s="9"/>
      <c r="H6" s="6"/>
      <c r="I6" s="6">
        <v>98907</v>
      </c>
      <c r="J6" s="6">
        <v>100621</v>
      </c>
      <c r="K6" s="6">
        <f>J6-I6</f>
        <v>1714</v>
      </c>
      <c r="L6" s="6">
        <v>1</v>
      </c>
      <c r="M6" s="6">
        <f>L6*K6</f>
        <v>1714</v>
      </c>
      <c r="N6" s="23">
        <v>1.03</v>
      </c>
      <c r="O6" s="24">
        <f>N6*M6</f>
        <v>1765.42</v>
      </c>
      <c r="P6" s="80"/>
      <c r="Q6" s="24">
        <f>H6+O6+P6</f>
        <v>1765.42</v>
      </c>
      <c r="R6" s="6">
        <v>1</v>
      </c>
      <c r="S6" s="9">
        <f>Q6*R6</f>
        <v>1765.42</v>
      </c>
    </row>
    <row r="7" spans="1:58" s="4" customFormat="1">
      <c r="A7" s="6" t="s">
        <v>993</v>
      </c>
      <c r="B7" s="15">
        <v>68</v>
      </c>
      <c r="C7" s="15" t="s">
        <v>84</v>
      </c>
      <c r="D7" s="6"/>
      <c r="E7" s="6"/>
      <c r="F7" s="6"/>
      <c r="G7" s="9"/>
      <c r="H7" s="6"/>
      <c r="I7" s="13">
        <v>67734</v>
      </c>
      <c r="J7" s="13">
        <v>70458</v>
      </c>
      <c r="K7" s="6">
        <f>J7-I7</f>
        <v>2724</v>
      </c>
      <c r="L7" s="6">
        <v>1</v>
      </c>
      <c r="M7" s="6">
        <f>L7*K7</f>
        <v>2724</v>
      </c>
      <c r="N7" s="23">
        <v>1.03</v>
      </c>
      <c r="O7" s="24">
        <f>N7*M7</f>
        <v>2805.72</v>
      </c>
      <c r="P7" s="80"/>
      <c r="Q7" s="24">
        <f>H7+O7+P7</f>
        <v>2805.72</v>
      </c>
      <c r="R7" s="6">
        <v>1</v>
      </c>
      <c r="S7" s="9">
        <f>Q7*R7</f>
        <v>2805.72</v>
      </c>
    </row>
    <row r="8" spans="1:58" s="4" customFormat="1">
      <c r="A8" s="6" t="s">
        <v>994</v>
      </c>
      <c r="B8" s="15">
        <v>79</v>
      </c>
      <c r="C8" s="15" t="s">
        <v>84</v>
      </c>
      <c r="D8" s="6">
        <v>9</v>
      </c>
      <c r="E8" s="6">
        <v>9</v>
      </c>
      <c r="F8" s="6">
        <f>SUM(E8-D8)</f>
        <v>0</v>
      </c>
      <c r="G8" s="9">
        <v>9.5</v>
      </c>
      <c r="H8" s="6">
        <f>F8*G8</f>
        <v>0</v>
      </c>
      <c r="I8" s="6">
        <v>22171</v>
      </c>
      <c r="J8" s="6">
        <v>23741</v>
      </c>
      <c r="K8" s="6">
        <f t="shared" ref="K8:K13" si="0">J8-I8</f>
        <v>1570</v>
      </c>
      <c r="L8" s="6">
        <v>1</v>
      </c>
      <c r="M8" s="6">
        <f t="shared" ref="M8:M13" si="1">L8*K8</f>
        <v>1570</v>
      </c>
      <c r="N8" s="23">
        <v>1.03</v>
      </c>
      <c r="O8" s="9">
        <v>8.15</v>
      </c>
      <c r="P8" s="80">
        <v>40</v>
      </c>
      <c r="Q8" s="24">
        <f t="shared" ref="Q8:Q13" si="2">H8+O8+P8</f>
        <v>48.15</v>
      </c>
      <c r="R8" s="6">
        <v>1</v>
      </c>
      <c r="S8" s="9">
        <f t="shared" ref="S8:S14" si="3">Q8*R8</f>
        <v>48.15</v>
      </c>
    </row>
    <row r="9" spans="1:58" s="4" customFormat="1">
      <c r="A9" s="6" t="s">
        <v>995</v>
      </c>
      <c r="B9" s="15">
        <v>196</v>
      </c>
      <c r="C9" s="15" t="s">
        <v>84</v>
      </c>
      <c r="D9" s="6"/>
      <c r="E9" s="6"/>
      <c r="F9" s="6"/>
      <c r="G9" s="9"/>
      <c r="H9" s="6"/>
      <c r="I9" s="6">
        <v>15826</v>
      </c>
      <c r="J9" s="6">
        <v>16683</v>
      </c>
      <c r="K9" s="6">
        <f t="shared" si="0"/>
        <v>857</v>
      </c>
      <c r="L9" s="6">
        <v>1</v>
      </c>
      <c r="M9" s="6">
        <f t="shared" si="1"/>
        <v>857</v>
      </c>
      <c r="N9" s="23">
        <v>1.03</v>
      </c>
      <c r="O9" s="24">
        <f t="shared" ref="O9:O13" si="4">N9*M9</f>
        <v>882.71</v>
      </c>
      <c r="P9" s="80">
        <v>80</v>
      </c>
      <c r="Q9" s="24">
        <f t="shared" si="2"/>
        <v>962.71</v>
      </c>
      <c r="R9" s="6">
        <v>1</v>
      </c>
      <c r="S9" s="9">
        <f t="shared" si="3"/>
        <v>962.71</v>
      </c>
    </row>
    <row r="10" spans="1:58" s="4" customFormat="1">
      <c r="A10" s="6" t="s">
        <v>996</v>
      </c>
      <c r="B10" s="15">
        <v>84</v>
      </c>
      <c r="C10" s="15" t="s">
        <v>84</v>
      </c>
      <c r="D10" s="6">
        <v>53</v>
      </c>
      <c r="E10" s="6">
        <v>53</v>
      </c>
      <c r="F10" s="6">
        <f>E10-D10</f>
        <v>0</v>
      </c>
      <c r="G10" s="9">
        <v>9.5</v>
      </c>
      <c r="H10" s="6">
        <f>F10*G10</f>
        <v>0</v>
      </c>
      <c r="I10" s="6">
        <v>850</v>
      </c>
      <c r="J10" s="6">
        <v>850</v>
      </c>
      <c r="K10" s="6">
        <f t="shared" si="0"/>
        <v>0</v>
      </c>
      <c r="L10" s="6">
        <v>1</v>
      </c>
      <c r="M10" s="6">
        <f t="shared" si="1"/>
        <v>0</v>
      </c>
      <c r="N10" s="23">
        <v>1.03</v>
      </c>
      <c r="O10" s="24">
        <f t="shared" si="4"/>
        <v>0</v>
      </c>
      <c r="P10" s="80"/>
      <c r="Q10" s="24">
        <f t="shared" si="2"/>
        <v>0</v>
      </c>
      <c r="R10" s="6">
        <v>1</v>
      </c>
      <c r="S10" s="9">
        <f t="shared" si="3"/>
        <v>0</v>
      </c>
    </row>
    <row r="11" spans="1:58" s="4" customFormat="1">
      <c r="A11" s="6" t="s">
        <v>997</v>
      </c>
      <c r="B11" s="15">
        <v>88</v>
      </c>
      <c r="C11" s="15" t="s">
        <v>84</v>
      </c>
      <c r="D11" s="6" t="s">
        <v>998</v>
      </c>
      <c r="E11" s="6"/>
      <c r="F11" s="6"/>
      <c r="G11" s="9">
        <v>9.5</v>
      </c>
      <c r="H11" s="6"/>
      <c r="I11" s="6">
        <v>5736</v>
      </c>
      <c r="J11" s="6">
        <v>5839</v>
      </c>
      <c r="K11" s="6">
        <f t="shared" si="0"/>
        <v>103</v>
      </c>
      <c r="L11" s="6">
        <v>1</v>
      </c>
      <c r="M11" s="6">
        <f t="shared" si="1"/>
        <v>103</v>
      </c>
      <c r="N11" s="23">
        <v>1.03</v>
      </c>
      <c r="O11" s="24">
        <f t="shared" si="4"/>
        <v>106.09</v>
      </c>
      <c r="P11" s="80">
        <v>60</v>
      </c>
      <c r="Q11" s="24">
        <f t="shared" si="2"/>
        <v>166.09</v>
      </c>
      <c r="R11" s="6">
        <v>1</v>
      </c>
      <c r="S11" s="9">
        <f t="shared" si="3"/>
        <v>166.09</v>
      </c>
    </row>
    <row r="12" spans="1:58" s="4" customFormat="1">
      <c r="A12" s="6" t="s">
        <v>999</v>
      </c>
      <c r="B12" s="15">
        <v>471</v>
      </c>
      <c r="C12" s="15" t="s">
        <v>84</v>
      </c>
      <c r="D12" s="6"/>
      <c r="E12" s="6"/>
      <c r="F12" s="6"/>
      <c r="G12" s="9"/>
      <c r="H12" s="6"/>
      <c r="I12" s="13">
        <v>1198</v>
      </c>
      <c r="J12" s="13">
        <v>1311</v>
      </c>
      <c r="K12" s="6">
        <f t="shared" si="0"/>
        <v>113</v>
      </c>
      <c r="L12" s="6">
        <v>30</v>
      </c>
      <c r="M12" s="6">
        <f t="shared" si="1"/>
        <v>3390</v>
      </c>
      <c r="N12" s="23">
        <v>1.03</v>
      </c>
      <c r="O12" s="24">
        <f t="shared" si="4"/>
        <v>3491.7</v>
      </c>
      <c r="P12" s="80"/>
      <c r="Q12" s="24">
        <f t="shared" si="2"/>
        <v>3491.7</v>
      </c>
      <c r="R12" s="6">
        <v>1</v>
      </c>
      <c r="S12" s="9">
        <f t="shared" si="3"/>
        <v>3491.7</v>
      </c>
    </row>
    <row r="13" spans="1:58" s="4" customFormat="1">
      <c r="A13" s="6" t="s">
        <v>1000</v>
      </c>
      <c r="B13" s="15">
        <v>519</v>
      </c>
      <c r="C13" s="15" t="s">
        <v>84</v>
      </c>
      <c r="D13" s="6">
        <v>6</v>
      </c>
      <c r="E13" s="6">
        <v>6</v>
      </c>
      <c r="F13" s="6">
        <f>SUM(E13-D13)</f>
        <v>0</v>
      </c>
      <c r="G13" s="9">
        <v>9.5</v>
      </c>
      <c r="H13" s="6">
        <f>F13*G13</f>
        <v>0</v>
      </c>
      <c r="I13" s="6">
        <v>4135</v>
      </c>
      <c r="J13" s="6">
        <v>4135</v>
      </c>
      <c r="K13" s="6">
        <f t="shared" si="0"/>
        <v>0</v>
      </c>
      <c r="L13" s="6">
        <v>1</v>
      </c>
      <c r="M13" s="6">
        <f t="shared" si="1"/>
        <v>0</v>
      </c>
      <c r="N13" s="23">
        <v>1.03</v>
      </c>
      <c r="O13" s="24">
        <f t="shared" si="4"/>
        <v>0</v>
      </c>
      <c r="P13" s="6">
        <v>120</v>
      </c>
      <c r="Q13" s="24">
        <f t="shared" si="2"/>
        <v>120</v>
      </c>
      <c r="R13" s="6">
        <v>1</v>
      </c>
      <c r="S13" s="9">
        <f t="shared" si="3"/>
        <v>120</v>
      </c>
    </row>
    <row r="14" spans="1:58" s="4" customFormat="1">
      <c r="A14" s="6" t="s">
        <v>1001</v>
      </c>
      <c r="B14" s="15"/>
      <c r="C14" s="15"/>
      <c r="D14" s="6"/>
      <c r="E14" s="6"/>
      <c r="F14" s="34"/>
      <c r="G14" s="9"/>
      <c r="H14" s="6" t="s">
        <v>66</v>
      </c>
      <c r="I14" s="6"/>
      <c r="J14" s="6"/>
      <c r="K14" s="6"/>
      <c r="L14" s="6"/>
      <c r="M14" s="6"/>
      <c r="N14" s="23"/>
      <c r="O14" s="70"/>
      <c r="P14" s="81"/>
      <c r="Q14" s="70">
        <f>公寓等!K48</f>
        <v>31724</v>
      </c>
      <c r="R14" s="6">
        <v>7.8799999999999995E-2</v>
      </c>
      <c r="S14" s="9">
        <f t="shared" si="3"/>
        <v>2499.8512000000001</v>
      </c>
    </row>
    <row r="15" spans="1:58" s="4" customFormat="1">
      <c r="A15" s="6" t="s">
        <v>23</v>
      </c>
      <c r="B15" s="15"/>
      <c r="C15" s="15"/>
      <c r="D15" s="15"/>
      <c r="E15" s="6"/>
      <c r="F15" s="6"/>
      <c r="G15" s="9"/>
      <c r="H15" s="70"/>
      <c r="I15" s="6"/>
      <c r="J15" s="6"/>
      <c r="K15" s="6"/>
      <c r="L15" s="6"/>
      <c r="M15" s="6"/>
      <c r="N15" s="23"/>
      <c r="O15" s="70"/>
      <c r="P15" s="82"/>
      <c r="Q15" s="70"/>
      <c r="R15" s="6"/>
      <c r="S15" s="9">
        <f>SUM(S4:S14)</f>
        <v>14016.4612</v>
      </c>
    </row>
    <row r="16" spans="1:58" s="4" customFormat="1">
      <c r="A16" s="15" t="s">
        <v>329</v>
      </c>
      <c r="B16" s="15"/>
      <c r="C16" s="15"/>
      <c r="D16" s="22" t="s">
        <v>330</v>
      </c>
      <c r="E16" s="15"/>
      <c r="F16" s="15"/>
      <c r="G16" s="3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35">
        <v>629930.66</v>
      </c>
    </row>
    <row r="17" spans="1:19" s="4" customFormat="1">
      <c r="A17" s="22" t="s">
        <v>331</v>
      </c>
      <c r="B17" s="22"/>
      <c r="C17" s="22"/>
      <c r="D17" s="22"/>
      <c r="E17" s="22"/>
      <c r="F17" s="22"/>
      <c r="G17" s="47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47">
        <f>S16-S15</f>
        <v>615914.19880000001</v>
      </c>
    </row>
    <row r="18" spans="1:19" s="4" customFormat="1">
      <c r="A18" s="71"/>
      <c r="B18" s="71"/>
      <c r="C18" s="71"/>
      <c r="D18" s="72"/>
      <c r="E18" s="72"/>
      <c r="F18" s="71"/>
      <c r="G18" s="73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83"/>
    </row>
    <row r="19" spans="1:19" s="4" customFormat="1">
      <c r="A19" s="71"/>
      <c r="B19" s="71"/>
      <c r="C19" s="71"/>
      <c r="D19" s="72"/>
      <c r="E19" s="72"/>
      <c r="F19" s="71"/>
      <c r="G19" s="73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83"/>
    </row>
    <row r="20" spans="1:19" s="4" customFormat="1">
      <c r="A20" s="71"/>
      <c r="B20" s="71"/>
      <c r="C20" s="71"/>
      <c r="D20" s="72"/>
      <c r="E20" s="72"/>
      <c r="F20" s="71"/>
      <c r="G20" s="73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83"/>
    </row>
    <row r="21" spans="1:19" s="4" customFormat="1" ht="24">
      <c r="A21" s="67" t="s">
        <v>1</v>
      </c>
      <c r="B21" s="14" t="s">
        <v>27</v>
      </c>
      <c r="C21" s="69" t="s">
        <v>1002</v>
      </c>
      <c r="D21" s="67" t="s">
        <v>30</v>
      </c>
      <c r="E21" s="67" t="s">
        <v>31</v>
      </c>
      <c r="F21" s="67" t="s">
        <v>6</v>
      </c>
      <c r="G21" s="68" t="s">
        <v>32</v>
      </c>
      <c r="H21" s="67" t="s">
        <v>33</v>
      </c>
      <c r="I21" s="67" t="s">
        <v>2</v>
      </c>
      <c r="J21" s="67" t="s">
        <v>3</v>
      </c>
      <c r="K21" s="67" t="s">
        <v>4</v>
      </c>
      <c r="L21" s="67" t="s">
        <v>5</v>
      </c>
      <c r="M21" s="67" t="s">
        <v>6</v>
      </c>
      <c r="N21" s="78"/>
      <c r="O21" s="79" t="s">
        <v>8</v>
      </c>
      <c r="P21" s="67" t="s">
        <v>38</v>
      </c>
      <c r="Q21" s="79" t="s">
        <v>23</v>
      </c>
      <c r="R21" s="67" t="s">
        <v>39</v>
      </c>
      <c r="S21" s="68" t="s">
        <v>40</v>
      </c>
    </row>
    <row r="22" spans="1:19" s="4" customFormat="1">
      <c r="A22" s="67"/>
      <c r="B22" s="69"/>
      <c r="C22" s="69" t="s">
        <v>1003</v>
      </c>
      <c r="D22" s="67"/>
      <c r="E22" s="67"/>
      <c r="F22" s="67"/>
      <c r="G22" s="68"/>
      <c r="H22" s="67"/>
      <c r="I22" s="67"/>
      <c r="J22" s="67"/>
      <c r="K22" s="67"/>
      <c r="L22" s="67"/>
      <c r="M22" s="67"/>
      <c r="N22" s="78"/>
      <c r="O22" s="79"/>
      <c r="P22" s="67"/>
      <c r="Q22" s="79"/>
      <c r="R22" s="67"/>
      <c r="S22" s="68"/>
    </row>
    <row r="23" spans="1:19" s="4" customFormat="1">
      <c r="A23" s="6" t="s">
        <v>1004</v>
      </c>
      <c r="B23" s="6">
        <v>455</v>
      </c>
      <c r="C23" s="6" t="s">
        <v>86</v>
      </c>
      <c r="D23" s="6"/>
      <c r="E23" s="6"/>
      <c r="F23" s="6"/>
      <c r="G23" s="9"/>
      <c r="H23" s="6"/>
      <c r="I23" s="6">
        <v>31847</v>
      </c>
      <c r="J23" s="6">
        <v>37876</v>
      </c>
      <c r="K23" s="6">
        <f>J23-I23</f>
        <v>6029</v>
      </c>
      <c r="L23" s="6">
        <v>1</v>
      </c>
      <c r="M23" s="6">
        <f>L23*K23</f>
        <v>6029</v>
      </c>
      <c r="N23" s="23">
        <v>1.03</v>
      </c>
      <c r="O23" s="24">
        <f>N23*M23</f>
        <v>6209.87</v>
      </c>
      <c r="P23" s="6"/>
      <c r="Q23" s="24">
        <f>H23+O23+P23</f>
        <v>6209.87</v>
      </c>
      <c r="R23" s="6">
        <v>1</v>
      </c>
      <c r="S23" s="9">
        <f t="shared" ref="S23:S26" si="5">Q23*R23</f>
        <v>6209.87</v>
      </c>
    </row>
    <row r="24" spans="1:19" s="4" customFormat="1">
      <c r="A24" s="6" t="s">
        <v>1005</v>
      </c>
      <c r="B24" s="6">
        <v>472</v>
      </c>
      <c r="C24" s="6" t="s">
        <v>86</v>
      </c>
      <c r="D24" s="6"/>
      <c r="E24" s="6"/>
      <c r="F24" s="6"/>
      <c r="G24" s="9"/>
      <c r="H24" s="6"/>
      <c r="I24" s="6">
        <v>66350</v>
      </c>
      <c r="J24" s="6">
        <v>84584</v>
      </c>
      <c r="K24" s="6">
        <f>J24-I24</f>
        <v>18234</v>
      </c>
      <c r="L24" s="6">
        <v>1</v>
      </c>
      <c r="M24" s="6">
        <f>L24*K24</f>
        <v>18234</v>
      </c>
      <c r="N24" s="23">
        <v>1.03</v>
      </c>
      <c r="O24" s="24">
        <f>N24*M24</f>
        <v>18781.02</v>
      </c>
      <c r="P24" s="6"/>
      <c r="Q24" s="24">
        <f>H24+O24+P24</f>
        <v>18781.02</v>
      </c>
      <c r="R24" s="6">
        <v>1</v>
      </c>
      <c r="S24" s="9">
        <f t="shared" si="5"/>
        <v>18781.02</v>
      </c>
    </row>
    <row r="25" spans="1:19" s="4" customFormat="1">
      <c r="A25" s="6" t="s">
        <v>1006</v>
      </c>
      <c r="B25" s="6"/>
      <c r="C25" s="6" t="s">
        <v>86</v>
      </c>
      <c r="D25" s="6" t="s">
        <v>860</v>
      </c>
      <c r="E25" s="6"/>
      <c r="F25" s="6"/>
      <c r="G25" s="9"/>
      <c r="H25" s="6"/>
      <c r="I25" s="6"/>
      <c r="J25" s="6"/>
      <c r="K25" s="6"/>
      <c r="L25" s="6"/>
      <c r="M25" s="6"/>
      <c r="N25" s="23"/>
      <c r="O25" s="24"/>
      <c r="P25" s="6"/>
      <c r="Q25" s="24"/>
      <c r="R25" s="6">
        <v>1</v>
      </c>
      <c r="S25" s="9">
        <f t="shared" si="5"/>
        <v>0</v>
      </c>
    </row>
    <row r="26" spans="1:19" s="4" customFormat="1">
      <c r="A26" s="6" t="s">
        <v>23</v>
      </c>
      <c r="B26" s="6"/>
      <c r="C26" s="6"/>
      <c r="D26" s="6"/>
      <c r="E26" s="6"/>
      <c r="F26" s="16">
        <v>0</v>
      </c>
      <c r="G26" s="9">
        <v>9.5</v>
      </c>
      <c r="H26" s="16">
        <f>F26*G26</f>
        <v>0</v>
      </c>
      <c r="I26" s="6"/>
      <c r="J26" s="6"/>
      <c r="K26" s="6"/>
      <c r="L26" s="6"/>
      <c r="M26" s="16">
        <f>SUM(M23:M24)</f>
        <v>24263</v>
      </c>
      <c r="N26" s="23">
        <v>1.03</v>
      </c>
      <c r="O26" s="24">
        <f>M26*N26</f>
        <v>24990.89</v>
      </c>
      <c r="P26" s="6">
        <v>0</v>
      </c>
      <c r="Q26" s="24">
        <f>O26+P26</f>
        <v>24990.89</v>
      </c>
      <c r="R26" s="6">
        <v>1</v>
      </c>
      <c r="S26" s="9">
        <f t="shared" si="5"/>
        <v>24990.89</v>
      </c>
    </row>
    <row r="27" spans="1:19" s="4" customFormat="1">
      <c r="A27" s="71"/>
      <c r="B27" s="71"/>
      <c r="C27" s="71"/>
      <c r="D27" s="72"/>
      <c r="E27" s="72"/>
      <c r="F27" s="71"/>
      <c r="G27" s="73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83"/>
    </row>
    <row r="28" spans="1:19" s="4" customFormat="1">
      <c r="A28" s="71"/>
      <c r="B28" s="71"/>
      <c r="C28" s="71"/>
      <c r="D28" s="72"/>
      <c r="E28" s="72"/>
      <c r="F28" s="71"/>
      <c r="G28" s="73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83"/>
    </row>
    <row r="29" spans="1:19" s="4" customFormat="1">
      <c r="A29" s="71"/>
      <c r="B29" s="71"/>
      <c r="C29" s="71"/>
      <c r="D29" s="72"/>
      <c r="E29" s="72"/>
      <c r="F29" s="71"/>
      <c r="G29" s="73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83"/>
    </row>
    <row r="30" spans="1:19" s="1" customFormat="1" ht="24">
      <c r="A30" s="67" t="s">
        <v>1</v>
      </c>
      <c r="B30" s="14" t="s">
        <v>27</v>
      </c>
      <c r="C30" s="69" t="s">
        <v>1007</v>
      </c>
      <c r="D30" s="67" t="s">
        <v>30</v>
      </c>
      <c r="E30" s="67" t="s">
        <v>31</v>
      </c>
      <c r="F30" s="67" t="s">
        <v>6</v>
      </c>
      <c r="G30" s="68" t="s">
        <v>32</v>
      </c>
      <c r="H30" s="67" t="s">
        <v>33</v>
      </c>
      <c r="I30" s="67" t="s">
        <v>2</v>
      </c>
      <c r="J30" s="67" t="s">
        <v>3</v>
      </c>
      <c r="K30" s="67" t="s">
        <v>4</v>
      </c>
      <c r="L30" s="67" t="s">
        <v>5</v>
      </c>
      <c r="M30" s="67" t="s">
        <v>6</v>
      </c>
      <c r="N30" s="78"/>
      <c r="O30" s="79" t="s">
        <v>8</v>
      </c>
      <c r="P30" s="67" t="s">
        <v>38</v>
      </c>
      <c r="Q30" s="79" t="s">
        <v>23</v>
      </c>
      <c r="R30" s="67" t="s">
        <v>39</v>
      </c>
      <c r="S30" s="68" t="s">
        <v>40</v>
      </c>
    </row>
    <row r="31" spans="1:19" s="1" customFormat="1">
      <c r="A31" s="22"/>
      <c r="B31" s="67"/>
      <c r="C31" s="67" t="s">
        <v>1008</v>
      </c>
      <c r="D31" s="67"/>
      <c r="E31" s="67"/>
      <c r="F31" s="67"/>
      <c r="G31" s="68"/>
      <c r="H31" s="67"/>
      <c r="I31" s="67"/>
      <c r="J31" s="67"/>
      <c r="K31" s="67"/>
      <c r="L31" s="67"/>
      <c r="M31" s="67"/>
      <c r="N31" s="78">
        <v>1.03</v>
      </c>
      <c r="O31" s="79"/>
      <c r="P31" s="67"/>
      <c r="Q31" s="79"/>
      <c r="R31" s="67"/>
      <c r="S31" s="68"/>
    </row>
    <row r="32" spans="1:19" s="4" customFormat="1">
      <c r="A32" s="6" t="s">
        <v>1009</v>
      </c>
      <c r="B32" s="15">
        <v>62</v>
      </c>
      <c r="C32" s="15" t="s">
        <v>1010</v>
      </c>
      <c r="D32" s="6"/>
      <c r="E32" s="6"/>
      <c r="F32" s="6"/>
      <c r="G32" s="9"/>
      <c r="H32" s="6"/>
      <c r="I32" s="6">
        <v>54521</v>
      </c>
      <c r="J32" s="6">
        <v>54521</v>
      </c>
      <c r="K32" s="6">
        <f t="shared" ref="K32:K37" si="6">J32-I32</f>
        <v>0</v>
      </c>
      <c r="L32" s="6">
        <v>1</v>
      </c>
      <c r="M32" s="6">
        <f t="shared" ref="M32:M38" si="7">L32*K32</f>
        <v>0</v>
      </c>
      <c r="N32" s="23">
        <v>1.03</v>
      </c>
      <c r="O32" s="24">
        <f t="shared" ref="O32:O38" si="8">N32*M32</f>
        <v>0</v>
      </c>
      <c r="P32" s="6">
        <v>40</v>
      </c>
      <c r="Q32" s="24">
        <f t="shared" ref="Q32:Q38" si="9">H32+O32+P32</f>
        <v>40</v>
      </c>
      <c r="R32" s="6">
        <v>1</v>
      </c>
      <c r="S32" s="9">
        <f t="shared" ref="S32:S38" si="10">Q32*R32</f>
        <v>40</v>
      </c>
    </row>
    <row r="33" spans="1:58" s="4" customFormat="1">
      <c r="A33" s="6" t="s">
        <v>1011</v>
      </c>
      <c r="B33" s="15">
        <v>485</v>
      </c>
      <c r="C33" s="15" t="s">
        <v>1010</v>
      </c>
      <c r="D33" s="6"/>
      <c r="E33" s="6"/>
      <c r="F33" s="6"/>
      <c r="G33" s="9"/>
      <c r="H33" s="6"/>
      <c r="I33" s="6">
        <v>74646</v>
      </c>
      <c r="J33" s="6">
        <v>88456</v>
      </c>
      <c r="K33" s="6">
        <f t="shared" si="6"/>
        <v>13810</v>
      </c>
      <c r="L33" s="6">
        <v>1</v>
      </c>
      <c r="M33" s="6">
        <f t="shared" si="7"/>
        <v>13810</v>
      </c>
      <c r="N33" s="23">
        <v>1.03</v>
      </c>
      <c r="O33" s="24">
        <f t="shared" si="8"/>
        <v>14224.3</v>
      </c>
      <c r="P33" s="6">
        <v>40</v>
      </c>
      <c r="Q33" s="24">
        <f t="shared" si="9"/>
        <v>14264.3</v>
      </c>
      <c r="R33" s="6">
        <v>1</v>
      </c>
      <c r="S33" s="9">
        <f t="shared" si="10"/>
        <v>14264.3</v>
      </c>
    </row>
    <row r="34" spans="1:58" s="4" customFormat="1">
      <c r="A34" s="6" t="s">
        <v>1012</v>
      </c>
      <c r="B34" s="15">
        <v>67</v>
      </c>
      <c r="C34" s="15" t="s">
        <v>1010</v>
      </c>
      <c r="D34" s="6"/>
      <c r="E34" s="6"/>
      <c r="F34" s="6"/>
      <c r="G34" s="9"/>
      <c r="H34" s="6"/>
      <c r="I34" s="6">
        <v>6535</v>
      </c>
      <c r="J34" s="6">
        <v>7140</v>
      </c>
      <c r="K34" s="6">
        <f t="shared" si="6"/>
        <v>605</v>
      </c>
      <c r="L34" s="6">
        <v>1</v>
      </c>
      <c r="M34" s="6">
        <f t="shared" si="7"/>
        <v>605</v>
      </c>
      <c r="N34" s="23">
        <v>1.03</v>
      </c>
      <c r="O34" s="24">
        <f t="shared" si="8"/>
        <v>623.15</v>
      </c>
      <c r="P34" s="6">
        <v>40</v>
      </c>
      <c r="Q34" s="24">
        <f t="shared" si="9"/>
        <v>663.15</v>
      </c>
      <c r="R34" s="6">
        <v>1</v>
      </c>
      <c r="S34" s="9">
        <f t="shared" si="10"/>
        <v>663.15</v>
      </c>
    </row>
    <row r="35" spans="1:58" s="4" customFormat="1">
      <c r="A35" s="6" t="s">
        <v>1013</v>
      </c>
      <c r="B35" s="15">
        <v>69</v>
      </c>
      <c r="C35" s="15" t="s">
        <v>1010</v>
      </c>
      <c r="D35" s="6">
        <v>68</v>
      </c>
      <c r="E35" s="6">
        <v>68</v>
      </c>
      <c r="F35" s="6">
        <f>SUM(E35-D35)</f>
        <v>0</v>
      </c>
      <c r="G35" s="9">
        <v>9.5</v>
      </c>
      <c r="H35" s="6">
        <f>F35*G35</f>
        <v>0</v>
      </c>
      <c r="I35" s="6">
        <v>36662</v>
      </c>
      <c r="J35" s="6">
        <v>37080</v>
      </c>
      <c r="K35" s="6">
        <f t="shared" si="6"/>
        <v>418</v>
      </c>
      <c r="L35" s="6">
        <v>1</v>
      </c>
      <c r="M35" s="6">
        <f t="shared" si="7"/>
        <v>418</v>
      </c>
      <c r="N35" s="23">
        <v>1.03</v>
      </c>
      <c r="O35" s="24">
        <f t="shared" si="8"/>
        <v>430.54</v>
      </c>
      <c r="P35" s="80">
        <v>40</v>
      </c>
      <c r="Q35" s="24">
        <f t="shared" si="9"/>
        <v>470.54</v>
      </c>
      <c r="R35" s="6">
        <v>1</v>
      </c>
      <c r="S35" s="9">
        <f t="shared" si="10"/>
        <v>470.54</v>
      </c>
    </row>
    <row r="36" spans="1:58" s="4" customFormat="1">
      <c r="A36" s="6" t="s">
        <v>1014</v>
      </c>
      <c r="B36" s="15">
        <v>64</v>
      </c>
      <c r="C36" s="15" t="s">
        <v>1010</v>
      </c>
      <c r="D36" s="6">
        <v>127</v>
      </c>
      <c r="E36" s="6">
        <v>127</v>
      </c>
      <c r="F36" s="6">
        <f>SUM(E36-D36)</f>
        <v>0</v>
      </c>
      <c r="G36" s="9">
        <v>9.5</v>
      </c>
      <c r="H36" s="6">
        <f>F36*G36</f>
        <v>0</v>
      </c>
      <c r="I36" s="6">
        <v>14343</v>
      </c>
      <c r="J36" s="6">
        <v>15426</v>
      </c>
      <c r="K36" s="6">
        <f t="shared" si="6"/>
        <v>1083</v>
      </c>
      <c r="L36" s="6">
        <v>1</v>
      </c>
      <c r="M36" s="6">
        <f t="shared" si="7"/>
        <v>1083</v>
      </c>
      <c r="N36" s="23">
        <v>1.03</v>
      </c>
      <c r="O36" s="24">
        <f t="shared" si="8"/>
        <v>1115.49</v>
      </c>
      <c r="P36" s="6">
        <v>40</v>
      </c>
      <c r="Q36" s="24">
        <f t="shared" si="9"/>
        <v>1155.49</v>
      </c>
      <c r="R36" s="6">
        <v>1</v>
      </c>
      <c r="S36" s="9">
        <f t="shared" si="10"/>
        <v>1155.49</v>
      </c>
    </row>
    <row r="37" spans="1:58" s="4" customFormat="1">
      <c r="A37" s="6" t="s">
        <v>1015</v>
      </c>
      <c r="B37" s="15">
        <v>395</v>
      </c>
      <c r="C37" s="15" t="s">
        <v>1010</v>
      </c>
      <c r="D37" s="6"/>
      <c r="E37" s="6"/>
      <c r="F37" s="6"/>
      <c r="G37" s="9"/>
      <c r="H37" s="6"/>
      <c r="I37" s="6">
        <v>33354</v>
      </c>
      <c r="J37" s="6">
        <v>36240</v>
      </c>
      <c r="K37" s="6">
        <f t="shared" si="6"/>
        <v>2886</v>
      </c>
      <c r="L37" s="6">
        <v>1</v>
      </c>
      <c r="M37" s="6">
        <f t="shared" si="7"/>
        <v>2886</v>
      </c>
      <c r="N37" s="23">
        <v>1.03</v>
      </c>
      <c r="O37" s="24">
        <f t="shared" si="8"/>
        <v>2972.58</v>
      </c>
      <c r="P37" s="6">
        <v>40</v>
      </c>
      <c r="Q37" s="24">
        <f t="shared" si="9"/>
        <v>3012.58</v>
      </c>
      <c r="R37" s="6">
        <v>1</v>
      </c>
      <c r="S37" s="9">
        <f t="shared" si="10"/>
        <v>3012.58</v>
      </c>
    </row>
    <row r="38" spans="1:58" s="4" customFormat="1">
      <c r="A38" s="6" t="s">
        <v>23</v>
      </c>
      <c r="B38" s="15"/>
      <c r="C38" s="15" t="s">
        <v>1010</v>
      </c>
      <c r="D38" s="6"/>
      <c r="E38" s="6"/>
      <c r="F38" s="6">
        <f>SUM(F32:F37)</f>
        <v>0</v>
      </c>
      <c r="G38" s="9">
        <v>9.5</v>
      </c>
      <c r="H38" s="6">
        <f>F38*G38</f>
        <v>0</v>
      </c>
      <c r="I38" s="6"/>
      <c r="J38" s="6"/>
      <c r="K38" s="6">
        <f>SUM(K32:K37)</f>
        <v>18802</v>
      </c>
      <c r="L38" s="6">
        <v>1</v>
      </c>
      <c r="M38" s="6">
        <f t="shared" si="7"/>
        <v>18802</v>
      </c>
      <c r="N38" s="23">
        <v>1.03</v>
      </c>
      <c r="O38" s="24">
        <f t="shared" si="8"/>
        <v>19366.060000000001</v>
      </c>
      <c r="P38" s="6">
        <f>SUM(P32:P37)</f>
        <v>240</v>
      </c>
      <c r="Q38" s="24">
        <f t="shared" si="9"/>
        <v>19606.060000000001</v>
      </c>
      <c r="R38" s="6">
        <v>1</v>
      </c>
      <c r="S38" s="9">
        <f t="shared" si="10"/>
        <v>19606.060000000001</v>
      </c>
    </row>
    <row r="39" spans="1:58" s="4" customFormat="1">
      <c r="A39" s="74" t="s">
        <v>329</v>
      </c>
      <c r="B39" s="75"/>
      <c r="C39" s="75"/>
      <c r="D39" s="60" t="s">
        <v>1016</v>
      </c>
      <c r="E39" s="75"/>
      <c r="F39" s="75"/>
      <c r="G39" s="76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6">
        <v>33450.43</v>
      </c>
    </row>
    <row r="40" spans="1:58" s="4" customFormat="1">
      <c r="A40" s="60" t="s">
        <v>331</v>
      </c>
      <c r="B40" s="60"/>
      <c r="C40" s="60"/>
      <c r="D40" s="60"/>
      <c r="E40" s="60"/>
      <c r="F40" s="60"/>
      <c r="G40" s="61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1">
        <f>S39-S38</f>
        <v>13844.37</v>
      </c>
    </row>
    <row r="41" spans="1:58" s="1" customFormat="1">
      <c r="A41" s="77"/>
      <c r="B41" s="77"/>
      <c r="C41" s="77"/>
      <c r="D41" s="60"/>
      <c r="E41" s="60"/>
      <c r="F41" s="60"/>
      <c r="G41" s="61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</row>
    <row r="42" spans="1:58" s="1" customFormat="1">
      <c r="A42" s="60"/>
      <c r="B42" s="22"/>
      <c r="C42" s="22"/>
      <c r="D42" s="60"/>
      <c r="E42" s="22"/>
      <c r="F42" s="22"/>
      <c r="G42" s="47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</row>
    <row r="43" spans="1:58"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8"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</sheetData>
  <mergeCells count="1">
    <mergeCell ref="A1:S1"/>
  </mergeCells>
  <phoneticPr fontId="48" type="noConversion"/>
  <pageMargins left="0.75" right="0.75" top="1" bottom="1" header="0.5" footer="0.5"/>
  <headerFooter alignWithMargins="0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6">
    <comment s:ref="H8" rgbClr="61C778"/>
  </commentList>
  <commentList sheetStid="3"/>
  <commentList sheetStid="7">
    <comment s:ref="H27" rgbClr="61C778"/>
  </commentList>
  <commentList sheetStid="8">
    <comment s:ref="I19" rgbClr="61C1F4"/>
  </commentList>
  <commentList sheetStid="9">
    <comment s:ref="D5" rgbClr="0FC550"/>
    <comment s:ref="I5" rgbClr="0FC550"/>
    <comment s:ref="D7" rgbClr="0FC550"/>
    <comment s:ref="H7" rgbClr="0FC550"/>
    <comment s:ref="I7" rgbClr="0FC550"/>
    <comment s:ref="A8" rgbClr="0FC550"/>
    <comment s:ref="H15" rgbClr="0FC550"/>
    <comment s:ref="I15" rgbClr="0FC550"/>
    <comment s:ref="C16" rgbClr="0FC550"/>
    <comment s:ref="D16" rgbClr="0FC550"/>
    <comment s:ref="C17" rgbClr="0FC550"/>
    <comment s:ref="D17" rgbClr="0FC550"/>
    <comment s:ref="I18" rgbClr="0FC550"/>
    <comment s:ref="I19" rgbClr="0FC550"/>
    <comment s:ref="H33" rgbClr="0FC550"/>
    <comment s:ref="H83" rgbClr="2FC524"/>
    <comment s:ref="H127" rgbClr="2FC524"/>
    <comment s:ref="C160" rgbClr="7BC7E0"/>
  </commentList>
  <commentList sheetStid="27">
    <comment s:ref="D4" rgbClr="61C1F4"/>
    <comment s:ref="H4" rgbClr="61C1F4"/>
    <comment s:ref="I4" rgbClr="61C1F4"/>
    <comment s:ref="H5" rgbClr="7BC7E0"/>
    <comment s:ref="I5" rgbClr="7BC7E0"/>
  </commentList>
  <commentList sheetStid="10"/>
  <commentList sheetStid="12">
    <comment s:ref="H33" rgbClr="61C778"/>
    <comment s:ref="H40" rgbClr="61C778"/>
    <comment s:ref="H42" rgbClr="61C778"/>
    <comment s:ref="A45" rgbClr="0FC8D8"/>
    <comment s:ref="A51" rgbClr="EFC38C"/>
    <comment s:ref="H59" rgbClr="61C778"/>
    <comment s:ref="I59" rgbClr="61C778"/>
    <comment s:ref="H60" rgbClr="61C778"/>
    <comment s:ref="H63" rgbClr="61C778"/>
    <comment s:ref="I63" rgbClr="61C778"/>
    <comment s:ref="H98" rgbClr="61C778"/>
    <comment s:ref="A99" rgbClr="0FC8D8"/>
    <comment s:ref="H100" rgbClr="61C778"/>
    <comment s:ref="A128" rgbClr="0FC8D8"/>
    <comment s:ref="A143" rgbClr="0FC8D8"/>
    <comment s:ref="A154" rgbClr="0FC8D8"/>
    <comment s:ref="A186" rgbClr="61C1F4"/>
    <comment s:ref="A187" rgbClr="61C1F4"/>
    <comment s:ref="I187" rgbClr="61C1F4"/>
    <comment s:ref="D189" rgbClr="61C1F4"/>
  </commentList>
  <commentList sheetStid="13">
    <comment s:ref="C24" rgbClr="8FC05C"/>
    <comment s:ref="D24" rgbClr="8FC05C"/>
    <comment s:ref="D36" rgbClr="61C1F4"/>
    <comment s:ref="H54" rgbClr="61C778"/>
    <comment s:ref="H55" rgbClr="61C778"/>
    <comment s:ref="H83" rgbClr="61C778"/>
    <comment s:ref="H85" rgbClr="61C778"/>
    <comment s:ref="H86" rgbClr="61C778"/>
    <comment s:ref="A100" rgbClr="CFC128"/>
    <comment s:ref="H108" rgbClr="61C778"/>
    <comment s:ref="H110" rgbClr="61C778"/>
    <comment s:ref="H111" rgbClr="61C778"/>
    <comment s:ref="H112" rgbClr="61C778"/>
    <comment s:ref="H164" rgbClr="61C778"/>
    <comment s:ref="H227" rgbClr="61C778"/>
    <comment s:ref="H233" rgbClr="61C778"/>
  </commentList>
  <commentList sheetStid="14"/>
  <commentList sheetStid="24">
    <comment s:ref="B30" rgbClr="7BC7E0"/>
  </commentList>
</comments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5#楼水电公摊</vt:lpstr>
      <vt:lpstr>公寓等</vt:lpstr>
      <vt:lpstr>3#楼</vt:lpstr>
      <vt:lpstr>5#楼</vt:lpstr>
      <vt:lpstr>光电子材料与器件</vt:lpstr>
      <vt:lpstr>半导体物理实验室</vt:lpstr>
      <vt:lpstr>固态光电信息技术实验室</vt:lpstr>
      <vt:lpstr>纳米光电子</vt:lpstr>
      <vt:lpstr>人工智能与高速电路</vt:lpstr>
      <vt:lpstr>光电系统</vt:lpstr>
      <vt:lpstr>全固态</vt:lpstr>
      <vt:lpstr>宽禁带半导体研发中心</vt:lpstr>
      <vt:lpstr>光电子工程中心</vt:lpstr>
      <vt:lpstr>集成中心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WGR-AN19</dc:creator>
  <cp:lastModifiedBy>于</cp:lastModifiedBy>
  <dcterms:created xsi:type="dcterms:W3CDTF">1996-12-16T09:32:00Z</dcterms:created>
  <dcterms:modified xsi:type="dcterms:W3CDTF">2024-11-14T02:35:58Z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2052-12.1.0.18909</vt:lpwstr>
  </property>
  <property fmtid="{D5CDD505-2E9C-101B-9397-08002B2CF9AE}" pid="3" name="ICV">
    <vt:lpwstr>C684FBF52BE64AE7AC0020EF226C1A40_13</vt:lpwstr>
  </property>
</Properties>
</file>