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全所收支预算" sheetId="3" r:id="rId1"/>
    <sheet name="各部门支出汇总" sheetId="1" r:id="rId2"/>
    <sheet name="机关职能部门支出" sheetId="4" r:id="rId3"/>
    <sheet name="专项经费支出" sheetId="5" r:id="rId4"/>
    <sheet name="后勤服务支出" sheetId="6" r:id="rId5"/>
    <sheet name="待摊费用" sheetId="7" r:id="rId6"/>
  </sheets>
  <definedNames>
    <definedName name="_xlnm._FilterDatabase" localSheetId="1" hidden="1">各部门支出汇总!$A$3:$M$56</definedName>
    <definedName name="_xlnm._FilterDatabase" localSheetId="4" hidden="1">后勤服务支出!$A$4:$P$4</definedName>
    <definedName name="_xlnm._FilterDatabase" localSheetId="0" hidden="1">全所收支预算!$A$3:$E$3</definedName>
  </definedNames>
  <calcPr calcId="145621"/>
</workbook>
</file>

<file path=xl/calcChain.xml><?xml version="1.0" encoding="utf-8"?>
<calcChain xmlns="http://schemas.openxmlformats.org/spreadsheetml/2006/main">
  <c r="B40" i="6" l="1"/>
  <c r="B31" i="6"/>
  <c r="B32" i="6"/>
  <c r="B33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4" i="6"/>
  <c r="B35" i="6"/>
  <c r="B36" i="6"/>
  <c r="B37" i="6"/>
  <c r="B38" i="6"/>
  <c r="B5" i="6"/>
  <c r="E37" i="7"/>
  <c r="D37" i="7"/>
  <c r="C37" i="7"/>
  <c r="B37" i="7"/>
  <c r="M39" i="6" l="1"/>
  <c r="M13" i="6"/>
  <c r="B38" i="5"/>
  <c r="B39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5" i="5"/>
  <c r="D39" i="5" l="1"/>
  <c r="E39" i="5"/>
  <c r="F39" i="5"/>
  <c r="G39" i="5"/>
  <c r="L39" i="6" l="1"/>
  <c r="B40" i="5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32" i="4"/>
  <c r="B33" i="4"/>
  <c r="B34" i="4"/>
  <c r="B35" i="4"/>
  <c r="B36" i="4"/>
  <c r="B37" i="4"/>
  <c r="B38" i="4"/>
  <c r="B5" i="4"/>
  <c r="L32" i="4"/>
  <c r="L28" i="4"/>
  <c r="L18" i="4"/>
  <c r="L15" i="4"/>
  <c r="L5" i="4"/>
  <c r="D39" i="4" l="1"/>
  <c r="G39" i="4"/>
  <c r="F39" i="4"/>
  <c r="H39" i="4"/>
  <c r="E39" i="4"/>
  <c r="I39" i="4"/>
  <c r="K39" i="4"/>
  <c r="J39" i="4"/>
  <c r="K39" i="6" l="1"/>
  <c r="C39" i="6"/>
  <c r="J39" i="6"/>
  <c r="I39" i="6"/>
  <c r="G39" i="6"/>
  <c r="H39" i="6"/>
  <c r="F39" i="6"/>
  <c r="E39" i="6"/>
  <c r="B39" i="6" s="1"/>
  <c r="D39" i="6"/>
  <c r="H39" i="5"/>
  <c r="C39" i="5"/>
  <c r="C39" i="4"/>
  <c r="L39" i="4" l="1"/>
  <c r="B39" i="4" s="1"/>
  <c r="E35" i="3" l="1"/>
  <c r="E22" i="1" l="1"/>
  <c r="D22" i="1"/>
  <c r="D43" i="1" l="1"/>
  <c r="E43" i="1"/>
  <c r="D16" i="1"/>
  <c r="E16" i="1"/>
  <c r="E37" i="3" l="1"/>
  <c r="E29" i="3"/>
  <c r="E16" i="3"/>
  <c r="E38" i="3" l="1"/>
  <c r="E40" i="3" s="1"/>
  <c r="E55" i="1" l="1"/>
  <c r="D55" i="1"/>
  <c r="D49" i="1"/>
  <c r="E49" i="1"/>
  <c r="D45" i="1"/>
  <c r="E45" i="1"/>
  <c r="D39" i="1"/>
  <c r="E39" i="1"/>
  <c r="E18" i="1"/>
  <c r="D18" i="1"/>
  <c r="D10" i="1"/>
  <c r="E10" i="1"/>
  <c r="D8" i="1"/>
  <c r="E8" i="1"/>
  <c r="E56" i="1" l="1"/>
  <c r="D56" i="1"/>
</calcChain>
</file>

<file path=xl/comments1.xml><?xml version="1.0" encoding="utf-8"?>
<comments xmlns="http://schemas.openxmlformats.org/spreadsheetml/2006/main">
  <authors>
    <author>作者</author>
  </authors>
  <commentLis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5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拟返聘1人费用</t>
        </r>
      </text>
    </comment>
    <comment ref="I6" authorId="0">
      <text>
        <r>
          <rPr>
            <b/>
            <sz val="9"/>
            <color indexed="81"/>
            <rFont val="宋体"/>
            <family val="3"/>
            <charset val="134"/>
          </rPr>
          <t>做展板等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律师费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银行手续费</t>
        </r>
      </text>
    </comment>
    <comment ref="F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其中2万元为资产投资委员会办理公司清理等差旅</t>
        </r>
      </text>
    </comment>
    <comment ref="G23" authorId="0">
      <text>
        <r>
          <rPr>
            <b/>
            <sz val="9"/>
            <color indexed="81"/>
            <rFont val="宋体"/>
            <family val="3"/>
            <charset val="134"/>
          </rPr>
          <t>各种评审的所外专家评审费</t>
        </r>
      </text>
    </comment>
    <comment ref="H23" authorId="0">
      <text>
        <r>
          <rPr>
            <sz val="9"/>
            <color indexed="81"/>
            <rFont val="宋体"/>
            <family val="3"/>
            <charset val="134"/>
          </rPr>
          <t xml:space="preserve">
升国旗；重要会议会服</t>
        </r>
      </text>
    </comment>
    <comment ref="J23" authorId="0">
      <text>
        <r>
          <rPr>
            <sz val="9"/>
            <color indexed="81"/>
            <rFont val="宋体"/>
            <family val="3"/>
            <charset val="134"/>
          </rPr>
          <t xml:space="preserve">
其中6万元为所官微运维团队工资和原创稿费</t>
        </r>
      </text>
    </comment>
    <comment ref="D24" authorId="0">
      <text>
        <r>
          <rPr>
            <b/>
            <sz val="9"/>
            <color indexed="81"/>
            <rFont val="宋体"/>
            <family val="3"/>
            <charset val="134"/>
          </rPr>
          <t>贯标认证审核费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6" authorId="0">
      <text>
        <r>
          <rPr>
            <b/>
            <sz val="9"/>
            <color indexed="81"/>
            <rFont val="宋体"/>
            <family val="3"/>
            <charset val="134"/>
          </rPr>
          <t>所领导春节前夕慰问值班人员；所领导除夕之夜慰问留京过年人员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宋体"/>
            <family val="3"/>
            <charset val="134"/>
          </rPr>
          <t>团委、妇委会、科研诚信活动周等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研究所税审、审计费</t>
        </r>
      </text>
    </comment>
    <comment ref="J30" authorId="0">
      <text>
        <r>
          <rPr>
            <b/>
            <sz val="9"/>
            <color indexed="81"/>
            <rFont val="宋体"/>
            <family val="3"/>
            <charset val="134"/>
          </rPr>
          <t>数字档案室、档案编研专项经费</t>
        </r>
      </text>
    </comment>
    <comment ref="J32" authorId="0">
      <text>
        <r>
          <rPr>
            <b/>
            <sz val="9"/>
            <color indexed="81"/>
            <rFont val="宋体"/>
            <family val="3"/>
            <charset val="134"/>
          </rPr>
          <t>采购三台PC机（新入职员工，更新两台10年以上旧机器，新增一台）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3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工位、电脑、文件柜各3套，打印复印一体机1台</t>
        </r>
      </text>
    </comment>
    <comment ref="J33" authorId="0">
      <text>
        <r>
          <rPr>
            <b/>
            <sz val="9"/>
            <color indexed="81"/>
            <rFont val="宋体"/>
            <family val="3"/>
            <charset val="134"/>
          </rPr>
          <t>购买档案柜、档案盒（批量订制）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sz val="9"/>
            <color indexed="81"/>
            <rFont val="宋体"/>
            <family val="3"/>
            <charset val="134"/>
          </rPr>
          <t xml:space="preserve">
年底全所保密先进奖励、机关涉密人员保密补贴。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增加支部书记、副书记津贴</t>
        </r>
      </text>
    </comment>
    <comment ref="C6" authorId="0">
      <text>
        <r>
          <rPr>
            <sz val="9"/>
            <color indexed="81"/>
            <rFont val="宋体"/>
            <family val="3"/>
            <charset val="134"/>
          </rPr>
          <t>高技术项目体量大幅增加，集中输出等业务数量相应大幅增加</t>
        </r>
      </text>
    </comment>
    <comment ref="G30" authorId="0">
      <text>
        <r>
          <rPr>
            <sz val="9"/>
            <color indexed="81"/>
            <rFont val="宋体"/>
            <family val="3"/>
            <charset val="134"/>
          </rPr>
          <t xml:space="preserve">本科生奖学金及研究生活动等
</t>
        </r>
      </text>
    </comment>
    <comment ref="C32" authorId="0">
      <text>
        <r>
          <rPr>
            <sz val="9"/>
            <color indexed="81"/>
            <rFont val="宋体"/>
            <family val="3"/>
            <charset val="134"/>
          </rPr>
          <t xml:space="preserve">
更新外出携带专用涉M便携式计算机</t>
        </r>
      </text>
    </comment>
    <comment ref="H32" authorId="0">
      <text>
        <r>
          <rPr>
            <sz val="9"/>
            <color indexed="81"/>
            <rFont val="宋体"/>
            <family val="3"/>
            <charset val="134"/>
          </rPr>
          <t xml:space="preserve">
更新购置退休办退休人员活动室桌椅。</t>
        </r>
      </text>
    </comment>
    <comment ref="C36" authorId="0">
      <text>
        <r>
          <rPr>
            <sz val="9"/>
            <color indexed="81"/>
            <rFont val="宋体"/>
            <family val="3"/>
            <charset val="134"/>
          </rPr>
          <t xml:space="preserve">
购置天桥网络版互联网计算机检查软件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D17" authorId="0">
      <text>
        <r>
          <rPr>
            <b/>
            <sz val="9"/>
            <color indexed="81"/>
            <rFont val="宋体"/>
            <family val="3"/>
            <charset val="134"/>
          </rPr>
          <t>1 小型土建工程费25.5万
2 不可预测水管、电缆线路抢修费10万
3 春季清扫更换开关电容等1.5万
4 所区屋顶防水维修费8万
5 13台直饮水机安装费4.17万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1 冷却水设备维修费7万
2 高纯水设备维修费15.43万
3 清洗废水井0.5万
4 废水设备1.5万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7" authorId="0">
      <text>
        <r>
          <rPr>
            <b/>
            <sz val="9"/>
            <color indexed="81"/>
            <rFont val="宋体"/>
            <family val="3"/>
            <charset val="134"/>
          </rPr>
          <t>用于道路等公共基础设施建设方面的支出。
日常办公经费--道路消防画线；
专项经费1…2021年计划施工清单；
专项经费2…配电室和食堂施工清单；
专项经费3…9号建筑安防预估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1 纯水生产专用阻垢剂0.8万
2 纯水生产专用化学试剂0.5万
3 氮气 0.7万
4 废气废水中和剂2万
5 5号楼水站用各种耗材 15.605万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22" authorId="0">
      <text>
        <r>
          <rPr>
            <sz val="9"/>
            <color indexed="81"/>
            <rFont val="宋体"/>
            <family val="3"/>
            <charset val="134"/>
          </rPr>
          <t>清洁袋、夏令营床上用品等</t>
        </r>
      </text>
    </comment>
    <comment ref="E24" authorId="0">
      <text>
        <r>
          <rPr>
            <b/>
            <sz val="9"/>
            <color indexed="81"/>
            <rFont val="宋体"/>
            <family val="3"/>
            <charset val="134"/>
          </rPr>
          <t>1 4号配电室改造环网柜工程96054.89元
2 高压设备年度检测费63613元</t>
        </r>
      </text>
    </comment>
    <comment ref="G33" authorId="0">
      <text>
        <r>
          <rPr>
            <b/>
            <sz val="9"/>
            <color indexed="81"/>
            <rFont val="宋体"/>
            <family val="3"/>
            <charset val="134"/>
          </rPr>
          <t>更换易制毒库、危险品库门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33" authorId="0">
      <text>
        <r>
          <rPr>
            <sz val="9"/>
            <color indexed="81"/>
            <rFont val="宋体"/>
            <family val="3"/>
            <charset val="134"/>
          </rPr>
          <t>购置洗衣机等</t>
        </r>
      </text>
    </comment>
    <comment ref="I36" authorId="0">
      <text>
        <r>
          <rPr>
            <b/>
            <sz val="9"/>
            <color indexed="81"/>
            <rFont val="宋体"/>
            <family val="3"/>
            <charset val="134"/>
          </rPr>
          <t>北京市医保局，全市参保人员适时脱卡结算，购置脱卡结算软件。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<sst xmlns="http://schemas.openxmlformats.org/spreadsheetml/2006/main" count="400" uniqueCount="196">
  <si>
    <t>部门</t>
    <phoneticPr fontId="4" type="noConversion"/>
  </si>
  <si>
    <t>项目名称</t>
  </si>
  <si>
    <t>日常办公费</t>
    <phoneticPr fontId="4" type="noConversion"/>
  </si>
  <si>
    <t>医务室</t>
  </si>
  <si>
    <t>业务经费</t>
    <phoneticPr fontId="4" type="noConversion"/>
  </si>
  <si>
    <t>日常办公</t>
  </si>
  <si>
    <t>离退办</t>
  </si>
  <si>
    <t>科研管理与质量控制处</t>
    <phoneticPr fontId="4" type="noConversion"/>
  </si>
  <si>
    <t>保密经费</t>
    <phoneticPr fontId="4" type="noConversion"/>
  </si>
  <si>
    <t>成果管理与转化</t>
    <phoneticPr fontId="4" type="noConversion"/>
  </si>
  <si>
    <t>2.成果转化小计</t>
    <phoneticPr fontId="4" type="noConversion"/>
  </si>
  <si>
    <t>1.科研处小计</t>
    <phoneticPr fontId="5" type="noConversion"/>
  </si>
  <si>
    <t>综合办公室（含纪监审办）</t>
    <phoneticPr fontId="4" type="noConversion"/>
  </si>
  <si>
    <t>党委</t>
    <phoneticPr fontId="4" type="noConversion"/>
  </si>
  <si>
    <t>复印室</t>
    <phoneticPr fontId="4" type="noConversion"/>
  </si>
  <si>
    <t>会议室管理</t>
    <phoneticPr fontId="4" type="noConversion"/>
  </si>
  <si>
    <t>3.综合办公室小计</t>
    <phoneticPr fontId="4" type="noConversion"/>
  </si>
  <si>
    <t>财务资产处</t>
    <phoneticPr fontId="4" type="noConversion"/>
  </si>
  <si>
    <t>4.财务资产处小计</t>
    <phoneticPr fontId="4" type="noConversion"/>
  </si>
  <si>
    <t>人事处</t>
    <phoneticPr fontId="4" type="noConversion"/>
  </si>
  <si>
    <t>5.人事处小计</t>
    <phoneticPr fontId="4" type="noConversion"/>
  </si>
  <si>
    <t>物业委托服务</t>
  </si>
  <si>
    <t>维修班</t>
  </si>
  <si>
    <t>高压</t>
  </si>
  <si>
    <t>锅炉房</t>
  </si>
  <si>
    <t>库房</t>
  </si>
  <si>
    <t>水运行</t>
  </si>
  <si>
    <t>研究生、青年公寓</t>
  </si>
  <si>
    <t>咖啡厅</t>
  </si>
  <si>
    <t>消防安全</t>
  </si>
  <si>
    <t>6.基建处小计</t>
    <phoneticPr fontId="4" type="noConversion"/>
  </si>
  <si>
    <t>研究生部</t>
    <phoneticPr fontId="4" type="noConversion"/>
  </si>
  <si>
    <t>研究生、本科生培养</t>
    <phoneticPr fontId="4" type="noConversion"/>
  </si>
  <si>
    <t>7.研究生部小计</t>
    <phoneticPr fontId="4" type="noConversion"/>
  </si>
  <si>
    <t>图书信息中心</t>
    <phoneticPr fontId="4" type="noConversion"/>
  </si>
  <si>
    <t>廊坊分部办公室</t>
    <phoneticPr fontId="4" type="noConversion"/>
  </si>
  <si>
    <t>廊坊园区科研辅助用房建设项目</t>
    <phoneticPr fontId="4" type="noConversion"/>
  </si>
  <si>
    <t>8.图书信息中心小计</t>
    <phoneticPr fontId="4" type="noConversion"/>
  </si>
  <si>
    <t>9.离退办小计</t>
    <phoneticPr fontId="4" type="noConversion"/>
  </si>
  <si>
    <t>10.廊坊办小计</t>
    <phoneticPr fontId="4" type="noConversion"/>
  </si>
  <si>
    <t>周转房</t>
    <phoneticPr fontId="4" type="noConversion"/>
  </si>
  <si>
    <t>所区、家属区零星工程</t>
  </si>
  <si>
    <t>引进人才匹配经费</t>
    <phoneticPr fontId="4" type="noConversion"/>
  </si>
  <si>
    <t>基本科研部署</t>
    <phoneticPr fontId="4" type="noConversion"/>
  </si>
  <si>
    <t>离退休活动经费</t>
    <phoneticPr fontId="4" type="noConversion"/>
  </si>
  <si>
    <t>5号楼改造-自筹部分</t>
    <phoneticPr fontId="5" type="noConversion"/>
  </si>
  <si>
    <t>9号楼改造-自筹部分</t>
    <phoneticPr fontId="5" type="noConversion"/>
  </si>
  <si>
    <t>部门层面支出合计</t>
    <phoneticPr fontId="4" type="noConversion"/>
  </si>
  <si>
    <t>一、研究所预计收入</t>
  </si>
  <si>
    <t>单位：元</t>
  </si>
  <si>
    <t>款项来源</t>
  </si>
  <si>
    <t>项     目</t>
  </si>
  <si>
    <t>2020年收入预算</t>
  </si>
  <si>
    <t>2021年收入预算</t>
    <phoneticPr fontId="5" type="noConversion"/>
  </si>
  <si>
    <t>财政拨款</t>
  </si>
  <si>
    <t>基本运行费-人员经费</t>
  </si>
  <si>
    <t>基本支出</t>
  </si>
  <si>
    <t>住房改革-购房补贴</t>
  </si>
  <si>
    <t>住房改革-提租补贴</t>
  </si>
  <si>
    <t>住房改革-住房公积金</t>
  </si>
  <si>
    <t>养老及职业年金</t>
  </si>
  <si>
    <t>离退休经费</t>
  </si>
  <si>
    <t>院拨体检、奖励等</t>
  </si>
  <si>
    <t>基本运行费-公用经费</t>
    <phoneticPr fontId="5" type="noConversion"/>
  </si>
  <si>
    <t>基本科研费-所长统筹</t>
  </si>
  <si>
    <t>项目支出</t>
  </si>
  <si>
    <t>研究生及本科生培养补助经费</t>
  </si>
  <si>
    <t>其他收入</t>
  </si>
  <si>
    <t>收取课题间接费用</t>
  </si>
  <si>
    <t>房屋维修、利息、周转房收入等</t>
  </si>
  <si>
    <t>收  入  总  计</t>
  </si>
  <si>
    <t>二、研究所预计支出</t>
  </si>
  <si>
    <t>项      目</t>
  </si>
  <si>
    <t>2020年支出预算</t>
  </si>
  <si>
    <t>2021年支出预算</t>
    <phoneticPr fontId="5" type="noConversion"/>
  </si>
  <si>
    <t>研究所承担科研人员工资</t>
    <phoneticPr fontId="5" type="noConversion"/>
  </si>
  <si>
    <t>人员费</t>
  </si>
  <si>
    <t>医疗、养老、失业、工伤、年金等社保</t>
    <phoneticPr fontId="5" type="noConversion"/>
  </si>
  <si>
    <t>财政及其他</t>
    <phoneticPr fontId="5" type="noConversion"/>
  </si>
  <si>
    <t>住房公积金</t>
  </si>
  <si>
    <t>财政及其他</t>
  </si>
  <si>
    <t xml:space="preserve">机关职能部门工资 </t>
    <phoneticPr fontId="5" type="noConversion"/>
  </si>
  <si>
    <t xml:space="preserve">运行保障部、医务室、物业、车队、公寓工资 </t>
    <phoneticPr fontId="5" type="noConversion"/>
  </si>
  <si>
    <t xml:space="preserve">待岗、离岗、分流、病休人员工资 </t>
  </si>
  <si>
    <t>用所自有资金返还课题组人员经费</t>
    <phoneticPr fontId="5" type="noConversion"/>
  </si>
  <si>
    <t>预算执行奖励（课题+财务助理）</t>
    <phoneticPr fontId="4" type="noConversion"/>
  </si>
  <si>
    <t>离退休经费（包括离休药费、抚恤金、生活补助）</t>
    <phoneticPr fontId="5" type="noConversion"/>
  </si>
  <si>
    <t>人员费支出合计</t>
  </si>
  <si>
    <t>公用经费</t>
  </si>
  <si>
    <t>公用经费支出合计</t>
  </si>
  <si>
    <t>基建经费</t>
  </si>
  <si>
    <t>基建经费合计</t>
  </si>
  <si>
    <t>支 出 总 计</t>
  </si>
  <si>
    <t>三、研究所预计结余</t>
  </si>
  <si>
    <t>年度经费结余</t>
  </si>
  <si>
    <t>事业基金</t>
  </si>
  <si>
    <t>后勤服务经费-见支出预算</t>
    <phoneticPr fontId="5" type="noConversion"/>
  </si>
  <si>
    <t>职工福利、工会经费等公共经费</t>
    <phoneticPr fontId="5" type="noConversion"/>
  </si>
  <si>
    <t>类型</t>
    <phoneticPr fontId="5" type="noConversion"/>
  </si>
  <si>
    <t>后勤</t>
    <phoneticPr fontId="4" type="noConversion"/>
  </si>
  <si>
    <t>基建</t>
    <phoneticPr fontId="4" type="noConversion"/>
  </si>
  <si>
    <t>基建</t>
    <phoneticPr fontId="4" type="noConversion"/>
  </si>
  <si>
    <t>后勤</t>
    <phoneticPr fontId="4" type="noConversion"/>
  </si>
  <si>
    <t>基建</t>
    <phoneticPr fontId="4" type="noConversion"/>
  </si>
  <si>
    <t>机关职能部门日常办公经费－见支出预算</t>
    <phoneticPr fontId="4" type="noConversion"/>
  </si>
  <si>
    <t>专项业务经费-见支出预算</t>
    <phoneticPr fontId="4" type="noConversion"/>
  </si>
  <si>
    <t>日常办公费</t>
    <phoneticPr fontId="4" type="noConversion"/>
  </si>
  <si>
    <t>专项</t>
    <phoneticPr fontId="4" type="noConversion"/>
  </si>
  <si>
    <t>后勤</t>
    <phoneticPr fontId="4" type="noConversion"/>
  </si>
  <si>
    <t>部署课题经费-见支出预算</t>
    <phoneticPr fontId="4" type="noConversion"/>
  </si>
  <si>
    <t>项目支出</t>
    <phoneticPr fontId="4" type="noConversion"/>
  </si>
  <si>
    <t>部署课题</t>
    <phoneticPr fontId="4" type="noConversion"/>
  </si>
  <si>
    <t>廊坊园区运行</t>
    <phoneticPr fontId="4" type="noConversion"/>
  </si>
  <si>
    <t>廊坊园区技术化平台自筹基建</t>
    <phoneticPr fontId="4" type="noConversion"/>
  </si>
  <si>
    <t>廊坊基建、修购专项自筹经费</t>
    <phoneticPr fontId="4" type="noConversion"/>
  </si>
  <si>
    <t>2021年度研究所经费(非科研)收、支流量预算</t>
    <phoneticPr fontId="5" type="noConversion"/>
  </si>
  <si>
    <t>研究所承担研究生工资</t>
    <phoneticPr fontId="5" type="noConversion"/>
  </si>
  <si>
    <t>2020年预算金额</t>
    <phoneticPr fontId="4" type="noConversion"/>
  </si>
  <si>
    <t>2021年预算金额</t>
    <phoneticPr fontId="4" type="noConversion"/>
  </si>
  <si>
    <t>单位：元</t>
    <phoneticPr fontId="4" type="noConversion"/>
  </si>
  <si>
    <t>2021年度研究所各部门经费支出预算</t>
    <phoneticPr fontId="4" type="noConversion"/>
  </si>
  <si>
    <t>预 算 科 目</t>
  </si>
  <si>
    <t>机关职能部门合计</t>
  </si>
  <si>
    <t>成果管理与转化</t>
    <phoneticPr fontId="5" type="noConversion"/>
  </si>
  <si>
    <t>人事处</t>
  </si>
  <si>
    <t>财务资产处</t>
  </si>
  <si>
    <t>基建园区处</t>
  </si>
  <si>
    <t>廊坊办公室</t>
    <phoneticPr fontId="5" type="noConversion"/>
  </si>
  <si>
    <t>综合办公室（含纪监审办）</t>
    <phoneticPr fontId="5" type="noConversion"/>
  </si>
  <si>
    <t>研究生部</t>
  </si>
  <si>
    <t>离退休办公室</t>
  </si>
  <si>
    <t>图书信息中心</t>
  </si>
  <si>
    <t>工资福利支出</t>
  </si>
  <si>
    <t>商品和服务支出-办公费</t>
  </si>
  <si>
    <t>商品和服务支出-印刷费</t>
  </si>
  <si>
    <t>商品和服务支出-咨询费</t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</si>
  <si>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</si>
  <si>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</si>
  <si>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</si>
  <si>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</si>
  <si>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</si>
  <si>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</si>
  <si>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</si>
  <si>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</si>
  <si>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</si>
  <si>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</si>
  <si>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</si>
  <si>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</si>
  <si>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</si>
  <si>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</si>
  <si>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</si>
  <si>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</si>
  <si>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</si>
  <si>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</si>
  <si>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商品和服务支出-公务用车运行维护费</t>
  </si>
  <si>
    <t>商品和服务支出-其他交通费用</t>
  </si>
  <si>
    <t>商品和服务支出-税金及附加费用</t>
  </si>
  <si>
    <t>商品和服务支出-其他商品和服务支出</t>
  </si>
  <si>
    <t>资本性支出-房屋建筑物构建</t>
  </si>
  <si>
    <t>资本性支出-办公设备购置</t>
  </si>
  <si>
    <t>资本性支出-专用设备购置</t>
  </si>
  <si>
    <t>资本性支出-基础设施建设</t>
  </si>
  <si>
    <t>资本性支出-大型修缮</t>
  </si>
  <si>
    <t>资本性支出-信息网络及软件购置更新</t>
  </si>
  <si>
    <t>资本性支出-无形资产购置</t>
  </si>
  <si>
    <t>资本性支出-其他资本性支出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</si>
  <si>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scheme val="minor"/>
      </rPr>
      <t>计</t>
    </r>
  </si>
  <si>
    <t>2020年预算数</t>
    <phoneticPr fontId="5" type="noConversion"/>
  </si>
  <si>
    <r>
      <t>2021</t>
    </r>
    <r>
      <rPr>
        <sz val="14"/>
        <color indexed="8"/>
        <rFont val="黑体"/>
        <family val="3"/>
        <charset val="134"/>
      </rPr>
      <t>年 专 项 支 出 经 费 预 算</t>
    </r>
    <phoneticPr fontId="5" type="noConversion"/>
  </si>
  <si>
    <t>专项支出</t>
  </si>
  <si>
    <t>保密经费</t>
  </si>
  <si>
    <t>研究生/本科生培养</t>
    <phoneticPr fontId="5" type="noConversion"/>
  </si>
  <si>
    <t>离退休活动</t>
  </si>
  <si>
    <t>商品和服务支出-维修（护）费</t>
    <phoneticPr fontId="5" type="noConversion"/>
  </si>
  <si>
    <t>合     计</t>
  </si>
  <si>
    <t>2020年预算</t>
    <phoneticPr fontId="5" type="noConversion"/>
  </si>
  <si>
    <t>后 勤 支 撑 部 门 2021 年 经 费 预 算</t>
    <phoneticPr fontId="5" type="noConversion"/>
  </si>
  <si>
    <t>合计</t>
  </si>
  <si>
    <t>维修</t>
  </si>
  <si>
    <t>公寓</t>
  </si>
  <si>
    <t>物业</t>
    <phoneticPr fontId="5" type="noConversion"/>
  </si>
  <si>
    <t>咖啡厅</t>
    <phoneticPr fontId="5" type="noConversion"/>
  </si>
  <si>
    <t>廊坊园区运行费</t>
    <phoneticPr fontId="5" type="noConversion"/>
  </si>
  <si>
    <t>2020年预算</t>
    <phoneticPr fontId="5" type="noConversion"/>
  </si>
  <si>
    <t xml:space="preserve"> </t>
    <phoneticPr fontId="4" type="noConversion"/>
  </si>
  <si>
    <t>党委</t>
    <phoneticPr fontId="5" type="noConversion"/>
  </si>
  <si>
    <t>复印室</t>
    <phoneticPr fontId="5" type="noConversion"/>
  </si>
  <si>
    <t>会议室管理</t>
    <phoneticPr fontId="5" type="noConversion"/>
  </si>
  <si>
    <t>研发中心</t>
  </si>
  <si>
    <t>3号楼</t>
  </si>
  <si>
    <t>居委会</t>
  </si>
  <si>
    <t>廊坊园区实验室装修费用</t>
    <phoneticPr fontId="5" type="noConversion"/>
  </si>
  <si>
    <r>
      <t>支撑系统等2021</t>
    </r>
    <r>
      <rPr>
        <sz val="14"/>
        <color indexed="8"/>
        <rFont val="黑体"/>
        <family val="3"/>
        <charset val="134"/>
      </rPr>
      <t>年待摊经费预算</t>
    </r>
    <phoneticPr fontId="5" type="noConversion"/>
  </si>
  <si>
    <t>科研管理与质量控制处</t>
    <phoneticPr fontId="5" type="noConversion"/>
  </si>
  <si>
    <r>
      <t>2021</t>
    </r>
    <r>
      <rPr>
        <sz val="14"/>
        <color indexed="8"/>
        <rFont val="黑体"/>
        <family val="3"/>
        <charset val="134"/>
      </rPr>
      <t>年 机 关 职 能 部 门 经 费 预 算</t>
    </r>
    <phoneticPr fontId="5" type="noConversion"/>
  </si>
  <si>
    <t>基建园区处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</si>
</sst>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0_);[Red]\(#,##0.00\)"/>
  </numFmts>
  <fonts count="36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0" borderId="0"/>
  </cellStyleXfs>
  <cellXfs count="149">
    <xf numFmtId="0" fontId="0" fillId="0" borderId="0" xfId="0"/>
    <xf numFmtId="43" fontId="0" fillId="0" borderId="2" xfId="1" applyFont="1" applyFill="1" applyBorder="1">
      <alignment vertical="center"/>
    </xf>
    <xf numFmtId="0" fontId="0" fillId="0" borderId="2" xfId="0" applyFill="1" applyBorder="1" applyAlignment="1">
      <alignment vertical="center"/>
    </xf>
    <xf numFmtId="43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0" fontId="10" fillId="0" borderId="0" xfId="0" applyFont="1" applyFill="1"/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4" borderId="5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176" fontId="19" fillId="0" borderId="5" xfId="0" applyNumberFormat="1" applyFont="1" applyFill="1" applyBorder="1" applyAlignment="1">
      <alignment horizontal="right" vertical="center" wrapText="1"/>
    </xf>
    <xf numFmtId="176" fontId="21" fillId="0" borderId="5" xfId="0" applyNumberFormat="1" applyFont="1" applyFill="1" applyBorder="1" applyAlignment="1">
      <alignment horizontal="right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3" fontId="0" fillId="4" borderId="2" xfId="0" applyNumberForma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3" fontId="0" fillId="0" borderId="5" xfId="1" applyFont="1" applyFill="1" applyBorder="1">
      <alignment vertical="center"/>
    </xf>
    <xf numFmtId="43" fontId="0" fillId="0" borderId="5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43" fontId="0" fillId="3" borderId="5" xfId="1" applyFont="1" applyFill="1" applyBorder="1">
      <alignment vertical="center"/>
    </xf>
    <xf numFmtId="176" fontId="0" fillId="3" borderId="5" xfId="1" applyNumberFormat="1" applyFont="1" applyFill="1" applyBorder="1">
      <alignment vertical="center"/>
    </xf>
    <xf numFmtId="43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43" fontId="0" fillId="3" borderId="5" xfId="0" applyNumberFormat="1" applyFill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43" fontId="0" fillId="4" borderId="5" xfId="0" applyNumberForma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176" fontId="7" fillId="3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7" fillId="0" borderId="5" xfId="0" applyNumberFormat="1" applyFont="1" applyFill="1" applyBorder="1" applyAlignment="1">
      <alignment horizontal="right" vertical="center" wrapText="1"/>
    </xf>
    <xf numFmtId="176" fontId="11" fillId="0" borderId="5" xfId="0" applyNumberFormat="1" applyFont="1" applyFill="1" applyBorder="1" applyAlignment="1">
      <alignment horizontal="right" vertical="center"/>
    </xf>
    <xf numFmtId="176" fontId="20" fillId="0" borderId="5" xfId="0" applyNumberFormat="1" applyFont="1" applyFill="1" applyBorder="1" applyAlignment="1">
      <alignment horizontal="right" vertical="center" wrapText="1"/>
    </xf>
    <xf numFmtId="176" fontId="9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10" fillId="0" borderId="5" xfId="1" applyNumberFormat="1" applyFon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16" fillId="0" borderId="5" xfId="1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right" vertical="center"/>
    </xf>
    <xf numFmtId="49" fontId="8" fillId="6" borderId="8" xfId="0" applyNumberFormat="1" applyFont="1" applyFill="1" applyBorder="1" applyAlignment="1">
      <alignment horizontal="left" vertical="center" wrapText="1" shrinkToFit="1"/>
    </xf>
    <xf numFmtId="176" fontId="10" fillId="3" borderId="9" xfId="1" applyNumberFormat="1" applyFont="1" applyFill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6" fillId="5" borderId="9" xfId="1" applyNumberFormat="1" applyFont="1" applyFill="1" applyBorder="1" applyAlignment="1" applyProtection="1">
      <alignment vertical="center"/>
    </xf>
    <xf numFmtId="176" fontId="10" fillId="0" borderId="9" xfId="1" applyNumberFormat="1" applyFont="1" applyBorder="1" applyAlignment="1">
      <alignment vertical="center"/>
    </xf>
    <xf numFmtId="176" fontId="16" fillId="0" borderId="9" xfId="1" applyNumberFormat="1" applyFont="1" applyFill="1" applyBorder="1" applyAlignment="1" applyProtection="1">
      <alignment vertical="center"/>
    </xf>
    <xf numFmtId="176" fontId="10" fillId="0" borderId="9" xfId="1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horizontal="center" vertical="center"/>
    </xf>
    <xf numFmtId="43" fontId="10" fillId="3" borderId="9" xfId="1" applyFont="1" applyFill="1" applyBorder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76" fontId="8" fillId="0" borderId="9" xfId="1" applyNumberFormat="1" applyFont="1" applyFill="1" applyBorder="1" applyAlignment="1" applyProtection="1">
      <alignment vertical="center"/>
    </xf>
    <xf numFmtId="176" fontId="16" fillId="0" borderId="9" xfId="1" applyNumberFormat="1" applyFont="1" applyFill="1" applyBorder="1" applyAlignment="1" applyProtection="1">
      <alignment horizontal="right" vertical="center"/>
    </xf>
    <xf numFmtId="176" fontId="29" fillId="5" borderId="9" xfId="1" applyNumberFormat="1" applyFont="1" applyFill="1" applyBorder="1" applyAlignment="1" applyProtection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9" xfId="1" applyNumberFormat="1" applyFont="1" applyBorder="1" applyAlignment="1">
      <alignment vertical="center" wrapText="1"/>
    </xf>
    <xf numFmtId="0" fontId="16" fillId="3" borderId="9" xfId="1" applyNumberFormat="1" applyFont="1" applyFill="1" applyBorder="1" applyAlignment="1" applyProtection="1">
      <alignment horizontal="center"/>
    </xf>
    <xf numFmtId="0" fontId="0" fillId="0" borderId="9" xfId="0" applyBorder="1"/>
    <xf numFmtId="176" fontId="0" fillId="0" borderId="9" xfId="0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 applyProtection="1">
      <alignment vertical="center"/>
    </xf>
    <xf numFmtId="43" fontId="10" fillId="3" borderId="9" xfId="1" applyFont="1" applyFill="1" applyBorder="1" applyAlignment="1">
      <alignment vertical="center"/>
    </xf>
    <xf numFmtId="49" fontId="8" fillId="6" borderId="17" xfId="0" applyNumberFormat="1" applyFont="1" applyFill="1" applyBorder="1" applyAlignment="1">
      <alignment horizontal="left" vertical="center" wrapText="1" shrinkToFit="1"/>
    </xf>
    <xf numFmtId="0" fontId="0" fillId="3" borderId="11" xfId="0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6" fillId="0" borderId="9" xfId="4" applyNumberFormat="1" applyFont="1" applyBorder="1" applyAlignment="1">
      <alignment vertical="center"/>
    </xf>
    <xf numFmtId="177" fontId="16" fillId="0" borderId="9" xfId="1" applyNumberFormat="1" applyFont="1" applyFill="1" applyBorder="1" applyAlignment="1" applyProtection="1">
      <alignment vertical="center"/>
    </xf>
    <xf numFmtId="177" fontId="8" fillId="0" borderId="9" xfId="1" applyNumberFormat="1" applyFont="1" applyFill="1" applyBorder="1" applyAlignment="1" applyProtection="1">
      <alignment vertical="center"/>
    </xf>
    <xf numFmtId="0" fontId="8" fillId="0" borderId="9" xfId="1" applyNumberFormat="1" applyFont="1" applyFill="1" applyBorder="1" applyAlignment="1" applyProtection="1">
      <alignment vertical="center"/>
    </xf>
    <xf numFmtId="43" fontId="10" fillId="0" borderId="9" xfId="0" applyNumberFormat="1" applyFont="1" applyBorder="1" applyAlignment="1">
      <alignment vertical="center"/>
    </xf>
    <xf numFmtId="176" fontId="0" fillId="3" borderId="9" xfId="0" applyNumberForma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0" fillId="0" borderId="0" xfId="1" applyNumberFormat="1" applyFont="1" applyFill="1" applyBorder="1" applyAlignment="1" applyProtection="1">
      <alignment horizontal="right" vertical="center"/>
    </xf>
    <xf numFmtId="0" fontId="16" fillId="0" borderId="0" xfId="1" applyNumberFormat="1" applyFont="1" applyFill="1" applyBorder="1" applyAlignment="1" applyProtection="1">
      <alignment horizontal="right" vertical="center"/>
    </xf>
    <xf numFmtId="177" fontId="16" fillId="3" borderId="9" xfId="1" applyNumberFormat="1" applyFont="1" applyFill="1" applyBorder="1" applyAlignment="1" applyProtection="1">
      <alignment vertical="center"/>
    </xf>
    <xf numFmtId="0" fontId="16" fillId="3" borderId="9" xfId="1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3" borderId="5" xfId="3" applyNumberFormat="1" applyFont="1" applyFill="1" applyBorder="1" applyAlignment="1" applyProtection="1">
      <alignment horizontal="center" vertical="center" wrapText="1"/>
    </xf>
    <xf numFmtId="176" fontId="17" fillId="3" borderId="5" xfId="0" applyNumberFormat="1" applyFont="1" applyFill="1" applyBorder="1" applyAlignment="1">
      <alignment horizontal="right" vertical="center" wrapText="1"/>
    </xf>
    <xf numFmtId="49" fontId="12" fillId="3" borderId="5" xfId="0" applyNumberFormat="1" applyFont="1" applyFill="1" applyBorder="1" applyAlignment="1">
      <alignment horizontal="left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35" fillId="0" borderId="0" xfId="1" applyNumberFormat="1" applyFont="1" applyFill="1" applyBorder="1" applyAlignment="1" applyProtection="1">
      <alignment horizontal="center" vertical="center"/>
    </xf>
    <xf numFmtId="49" fontId="31" fillId="3" borderId="12" xfId="0" applyNumberFormat="1" applyFont="1" applyFill="1" applyBorder="1" applyAlignment="1">
      <alignment horizontal="center" vertical="center" wrapText="1" shrinkToFit="1"/>
    </xf>
    <xf numFmtId="49" fontId="31" fillId="3" borderId="13" xfId="0" applyNumberFormat="1" applyFont="1" applyFill="1" applyBorder="1" applyAlignment="1">
      <alignment horizontal="center" vertical="center" wrapText="1" shrinkToFit="1"/>
    </xf>
    <xf numFmtId="49" fontId="31" fillId="3" borderId="14" xfId="0" applyNumberFormat="1" applyFont="1" applyFill="1" applyBorder="1" applyAlignment="1">
      <alignment horizontal="center" vertical="center" wrapText="1" shrinkToFit="1"/>
    </xf>
    <xf numFmtId="0" fontId="32" fillId="3" borderId="9" xfId="0" applyFont="1" applyFill="1" applyBorder="1" applyAlignment="1">
      <alignment horizontal="center" vertical="center"/>
    </xf>
    <xf numFmtId="43" fontId="7" fillId="3" borderId="10" xfId="1" applyFont="1" applyFill="1" applyBorder="1" applyAlignment="1">
      <alignment horizontal="center" vertical="center"/>
    </xf>
    <xf numFmtId="43" fontId="7" fillId="3" borderId="7" xfId="1" applyFont="1" applyFill="1" applyBorder="1" applyAlignment="1">
      <alignment horizontal="center" vertical="center"/>
    </xf>
    <xf numFmtId="43" fontId="7" fillId="3" borderId="10" xfId="1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_Sheet1" xfId="4"/>
    <cellStyle name="好" xfId="2" builtinId="26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H5" sqref="H5"/>
    </sheetView>
  </sheetViews>
  <sheetFormatPr defaultRowHeight="14"/>
  <cols>
    <col min="1" max="1" width="12.6328125" style="12" customWidth="1"/>
    <col min="2" max="2" width="45.08984375" style="12" customWidth="1"/>
    <col min="3" max="3" width="8.7265625" style="12"/>
    <col min="4" max="4" width="18.36328125" style="12" bestFit="1" customWidth="1"/>
    <col min="5" max="5" width="18.1796875" style="21" customWidth="1"/>
    <col min="6" max="6" width="8.7265625" style="12"/>
    <col min="7" max="7" width="16.81640625" style="12" bestFit="1" customWidth="1"/>
    <col min="8" max="16384" width="8.7265625" style="12"/>
  </cols>
  <sheetData>
    <row r="1" spans="1:5" ht="36" customHeight="1">
      <c r="A1" s="116" t="s">
        <v>115</v>
      </c>
      <c r="B1" s="116"/>
      <c r="C1" s="116"/>
      <c r="D1" s="116"/>
      <c r="E1" s="116"/>
    </row>
    <row r="2" spans="1:5" ht="20.149999999999999" customHeight="1">
      <c r="A2" s="19" t="s">
        <v>48</v>
      </c>
      <c r="E2" s="20" t="s">
        <v>49</v>
      </c>
    </row>
    <row r="3" spans="1:5" ht="20.149999999999999" customHeight="1">
      <c r="A3" s="8" t="s">
        <v>50</v>
      </c>
      <c r="B3" s="8" t="s">
        <v>51</v>
      </c>
      <c r="C3" s="9"/>
      <c r="D3" s="8" t="s">
        <v>52</v>
      </c>
      <c r="E3" s="10" t="s">
        <v>53</v>
      </c>
    </row>
    <row r="4" spans="1:5" ht="20.149999999999999" customHeight="1">
      <c r="A4" s="2" t="s">
        <v>54</v>
      </c>
      <c r="B4" s="2" t="s">
        <v>55</v>
      </c>
      <c r="C4" s="2" t="s">
        <v>56</v>
      </c>
      <c r="D4" s="1">
        <v>66977500</v>
      </c>
      <c r="E4" s="1">
        <v>58727500</v>
      </c>
    </row>
    <row r="5" spans="1:5" ht="20.149999999999999" customHeight="1">
      <c r="A5" s="2" t="s">
        <v>54</v>
      </c>
      <c r="B5" s="2" t="s">
        <v>57</v>
      </c>
      <c r="C5" s="2" t="s">
        <v>56</v>
      </c>
      <c r="D5" s="1">
        <v>4934800</v>
      </c>
      <c r="E5" s="1">
        <v>4729600</v>
      </c>
    </row>
    <row r="6" spans="1:5" ht="20.149999999999999" customHeight="1">
      <c r="A6" s="2" t="s">
        <v>54</v>
      </c>
      <c r="B6" s="2" t="s">
        <v>58</v>
      </c>
      <c r="C6" s="2" t="s">
        <v>56</v>
      </c>
      <c r="D6" s="3">
        <v>1051600</v>
      </c>
      <c r="E6" s="3">
        <v>1096600</v>
      </c>
    </row>
    <row r="7" spans="1:5" ht="20.149999999999999" customHeight="1">
      <c r="A7" s="2" t="s">
        <v>54</v>
      </c>
      <c r="B7" s="2" t="s">
        <v>59</v>
      </c>
      <c r="C7" s="2" t="s">
        <v>56</v>
      </c>
      <c r="D7" s="3">
        <v>11550100</v>
      </c>
      <c r="E7" s="3">
        <v>12321800</v>
      </c>
    </row>
    <row r="8" spans="1:5" ht="20.149999999999999" customHeight="1">
      <c r="A8" s="2" t="s">
        <v>54</v>
      </c>
      <c r="B8" s="2" t="s">
        <v>60</v>
      </c>
      <c r="C8" s="2" t="s">
        <v>56</v>
      </c>
      <c r="D8" s="3">
        <v>26996000</v>
      </c>
      <c r="E8" s="4">
        <v>18576000</v>
      </c>
    </row>
    <row r="9" spans="1:5" ht="20.149999999999999" customHeight="1">
      <c r="A9" s="2" t="s">
        <v>54</v>
      </c>
      <c r="B9" s="2" t="s">
        <v>61</v>
      </c>
      <c r="C9" s="2" t="s">
        <v>56</v>
      </c>
      <c r="D9" s="3">
        <v>5651500</v>
      </c>
      <c r="E9" s="3">
        <v>5287100</v>
      </c>
    </row>
    <row r="10" spans="1:5" ht="20.149999999999999" customHeight="1">
      <c r="A10" s="2" t="s">
        <v>54</v>
      </c>
      <c r="B10" s="2" t="s">
        <v>62</v>
      </c>
      <c r="C10" s="2" t="s">
        <v>56</v>
      </c>
      <c r="D10" s="3">
        <v>374000</v>
      </c>
      <c r="E10" s="3">
        <v>374000</v>
      </c>
    </row>
    <row r="11" spans="1:5" ht="20.149999999999999" customHeight="1">
      <c r="A11" s="2" t="s">
        <v>54</v>
      </c>
      <c r="B11" s="2" t="s">
        <v>63</v>
      </c>
      <c r="C11" s="2" t="s">
        <v>56</v>
      </c>
      <c r="D11" s="1">
        <v>22766500</v>
      </c>
      <c r="E11" s="1">
        <v>19803500</v>
      </c>
    </row>
    <row r="12" spans="1:5" ht="20.149999999999999" customHeight="1">
      <c r="A12" s="2" t="s">
        <v>54</v>
      </c>
      <c r="B12" s="2" t="s">
        <v>64</v>
      </c>
      <c r="C12" s="2" t="s">
        <v>65</v>
      </c>
      <c r="D12" s="1">
        <v>14664500</v>
      </c>
      <c r="E12" s="1">
        <v>19780000</v>
      </c>
    </row>
    <row r="13" spans="1:5" ht="20.149999999999999" customHeight="1">
      <c r="A13" s="2" t="s">
        <v>54</v>
      </c>
      <c r="B13" s="2" t="s">
        <v>66</v>
      </c>
      <c r="C13" s="2" t="s">
        <v>65</v>
      </c>
      <c r="D13" s="1">
        <v>2769900</v>
      </c>
      <c r="E13" s="1">
        <v>2557800</v>
      </c>
    </row>
    <row r="14" spans="1:5" ht="20.149999999999999" customHeight="1">
      <c r="A14" s="2" t="s">
        <v>67</v>
      </c>
      <c r="B14" s="2" t="s">
        <v>68</v>
      </c>
      <c r="C14" s="2" t="s">
        <v>56</v>
      </c>
      <c r="D14" s="1">
        <v>40000000</v>
      </c>
      <c r="E14" s="4">
        <v>65000000</v>
      </c>
    </row>
    <row r="15" spans="1:5" ht="36" customHeight="1">
      <c r="A15" s="2" t="s">
        <v>67</v>
      </c>
      <c r="B15" s="2" t="s">
        <v>69</v>
      </c>
      <c r="C15" s="2" t="s">
        <v>56</v>
      </c>
      <c r="D15" s="1">
        <v>38000000</v>
      </c>
      <c r="E15" s="4">
        <v>78433800</v>
      </c>
    </row>
    <row r="16" spans="1:5" ht="20.149999999999999" customHeight="1">
      <c r="A16" s="18"/>
      <c r="B16" s="23" t="s">
        <v>70</v>
      </c>
      <c r="C16" s="18"/>
      <c r="D16" s="24">
        <v>235736400</v>
      </c>
      <c r="E16" s="11">
        <f>SUM(E4:E15)</f>
        <v>286687700</v>
      </c>
    </row>
    <row r="17" spans="1:7" ht="20.149999999999999" customHeight="1">
      <c r="A17" s="19" t="s">
        <v>71</v>
      </c>
    </row>
    <row r="18" spans="1:7" ht="20.149999999999999" customHeight="1">
      <c r="A18" s="39" t="s">
        <v>50</v>
      </c>
      <c r="B18" s="39" t="s">
        <v>72</v>
      </c>
      <c r="C18" s="40"/>
      <c r="D18" s="39" t="s">
        <v>73</v>
      </c>
      <c r="E18" s="41" t="s">
        <v>74</v>
      </c>
    </row>
    <row r="19" spans="1:7" ht="20.149999999999999" customHeight="1">
      <c r="A19" s="22" t="s">
        <v>54</v>
      </c>
      <c r="B19" s="22" t="s">
        <v>75</v>
      </c>
      <c r="C19" s="22" t="s">
        <v>76</v>
      </c>
      <c r="D19" s="25">
        <v>26000000</v>
      </c>
      <c r="E19" s="14">
        <v>26000000</v>
      </c>
    </row>
    <row r="20" spans="1:7" ht="20.149999999999999" customHeight="1">
      <c r="A20" s="22" t="s">
        <v>54</v>
      </c>
      <c r="B20" s="22" t="s">
        <v>77</v>
      </c>
      <c r="C20" s="22" t="s">
        <v>76</v>
      </c>
      <c r="D20" s="26">
        <v>65660000</v>
      </c>
      <c r="E20" s="14">
        <v>39500000</v>
      </c>
    </row>
    <row r="21" spans="1:7" ht="20.149999999999999" customHeight="1">
      <c r="A21" s="22" t="s">
        <v>78</v>
      </c>
      <c r="B21" s="22" t="s">
        <v>79</v>
      </c>
      <c r="C21" s="22" t="s">
        <v>76</v>
      </c>
      <c r="D21" s="27">
        <v>15500000</v>
      </c>
      <c r="E21" s="14">
        <v>17000000</v>
      </c>
    </row>
    <row r="22" spans="1:7" ht="20.149999999999999" customHeight="1">
      <c r="A22" s="22" t="s">
        <v>80</v>
      </c>
      <c r="B22" s="22" t="s">
        <v>81</v>
      </c>
      <c r="C22" s="22" t="s">
        <v>76</v>
      </c>
      <c r="D22" s="26">
        <v>16000000</v>
      </c>
      <c r="E22" s="14">
        <v>16000000</v>
      </c>
    </row>
    <row r="23" spans="1:7" ht="20.149999999999999" customHeight="1">
      <c r="A23" s="22" t="s">
        <v>80</v>
      </c>
      <c r="B23" s="22" t="s">
        <v>82</v>
      </c>
      <c r="C23" s="22" t="s">
        <v>76</v>
      </c>
      <c r="D23" s="26">
        <v>6000000</v>
      </c>
      <c r="E23" s="14">
        <v>6600000</v>
      </c>
    </row>
    <row r="24" spans="1:7" ht="20.149999999999999" customHeight="1">
      <c r="A24" s="22" t="s">
        <v>54</v>
      </c>
      <c r="B24" s="22" t="s">
        <v>83</v>
      </c>
      <c r="C24" s="22" t="s">
        <v>76</v>
      </c>
      <c r="D24" s="26">
        <v>600000</v>
      </c>
      <c r="E24" s="14">
        <v>600000</v>
      </c>
    </row>
    <row r="25" spans="1:7" ht="20.149999999999999" customHeight="1">
      <c r="A25" s="22" t="s">
        <v>67</v>
      </c>
      <c r="B25" s="22" t="s">
        <v>84</v>
      </c>
      <c r="C25" s="22" t="s">
        <v>76</v>
      </c>
      <c r="D25" s="26">
        <v>37220000</v>
      </c>
      <c r="E25" s="14">
        <v>55000000</v>
      </c>
      <c r="G25" s="115"/>
    </row>
    <row r="26" spans="1:7" ht="20.149999999999999" customHeight="1">
      <c r="A26" s="22" t="s">
        <v>67</v>
      </c>
      <c r="B26" s="22" t="s">
        <v>85</v>
      </c>
      <c r="C26" s="22" t="s">
        <v>76</v>
      </c>
      <c r="D26" s="26"/>
      <c r="E26" s="14">
        <v>2100000</v>
      </c>
    </row>
    <row r="27" spans="1:7" ht="20.149999999999999" customHeight="1">
      <c r="A27" s="22" t="s">
        <v>80</v>
      </c>
      <c r="B27" s="22" t="s">
        <v>86</v>
      </c>
      <c r="C27" s="22" t="s">
        <v>76</v>
      </c>
      <c r="D27" s="26">
        <v>12600000</v>
      </c>
      <c r="E27" s="14">
        <v>13000000</v>
      </c>
    </row>
    <row r="28" spans="1:7" ht="20.149999999999999" customHeight="1">
      <c r="A28" s="22" t="s">
        <v>80</v>
      </c>
      <c r="B28" s="22" t="s">
        <v>116</v>
      </c>
      <c r="C28" s="22" t="s">
        <v>76</v>
      </c>
      <c r="D28" s="28"/>
      <c r="E28" s="14">
        <v>800000</v>
      </c>
    </row>
    <row r="29" spans="1:7" ht="20.149999999999999" customHeight="1">
      <c r="A29" s="29"/>
      <c r="B29" s="30" t="s">
        <v>87</v>
      </c>
      <c r="C29" s="29"/>
      <c r="D29" s="31">
        <v>179580000</v>
      </c>
      <c r="E29" s="32">
        <f>SUM(E19:E28)</f>
        <v>176600000</v>
      </c>
    </row>
    <row r="30" spans="1:7" ht="20.149999999999999" customHeight="1">
      <c r="A30" s="22" t="s">
        <v>54</v>
      </c>
      <c r="B30" s="22" t="s">
        <v>104</v>
      </c>
      <c r="C30" s="22" t="s">
        <v>88</v>
      </c>
      <c r="D30" s="33">
        <v>1857700</v>
      </c>
      <c r="E30" s="14">
        <v>1938670</v>
      </c>
    </row>
    <row r="31" spans="1:7" ht="20.149999999999999" customHeight="1">
      <c r="A31" s="22" t="s">
        <v>54</v>
      </c>
      <c r="B31" s="22" t="s">
        <v>105</v>
      </c>
      <c r="C31" s="22" t="s">
        <v>88</v>
      </c>
      <c r="D31" s="33">
        <v>6675220</v>
      </c>
      <c r="E31" s="14">
        <v>2499400</v>
      </c>
    </row>
    <row r="32" spans="1:7" ht="20.149999999999999" customHeight="1">
      <c r="A32" s="22" t="s">
        <v>54</v>
      </c>
      <c r="B32" s="22" t="s">
        <v>96</v>
      </c>
      <c r="C32" s="22" t="s">
        <v>88</v>
      </c>
      <c r="D32" s="26">
        <v>16097368.6</v>
      </c>
      <c r="E32" s="14">
        <v>18430028.5</v>
      </c>
    </row>
    <row r="33" spans="1:7" ht="20.149999999999999" customHeight="1">
      <c r="A33" s="22" t="s">
        <v>54</v>
      </c>
      <c r="B33" s="22" t="s">
        <v>109</v>
      </c>
      <c r="C33" s="22" t="s">
        <v>110</v>
      </c>
      <c r="D33" s="33">
        <v>15000000</v>
      </c>
      <c r="E33" s="14">
        <v>57259000</v>
      </c>
    </row>
    <row r="34" spans="1:7" ht="25.5" customHeight="1">
      <c r="A34" s="22" t="s">
        <v>80</v>
      </c>
      <c r="B34" s="34" t="s">
        <v>97</v>
      </c>
      <c r="C34" s="22" t="s">
        <v>88</v>
      </c>
      <c r="D34" s="26">
        <v>13300000</v>
      </c>
      <c r="E34" s="14">
        <v>10000000</v>
      </c>
    </row>
    <row r="35" spans="1:7" ht="20.149999999999999" customHeight="1">
      <c r="A35" s="29"/>
      <c r="B35" s="30" t="s">
        <v>89</v>
      </c>
      <c r="C35" s="29"/>
      <c r="D35" s="35">
        <v>52930288.600000001</v>
      </c>
      <c r="E35" s="35">
        <f>SUM(E30:E34)</f>
        <v>90127098.5</v>
      </c>
      <c r="G35" s="115"/>
    </row>
    <row r="36" spans="1:7" ht="20.149999999999999" customHeight="1">
      <c r="A36" s="22" t="s">
        <v>67</v>
      </c>
      <c r="B36" s="22" t="s">
        <v>114</v>
      </c>
      <c r="C36" s="22" t="s">
        <v>90</v>
      </c>
      <c r="D36" s="33">
        <v>13128000</v>
      </c>
      <c r="E36" s="14">
        <v>60261202.560000002</v>
      </c>
      <c r="G36" s="115"/>
    </row>
    <row r="37" spans="1:7" ht="20.149999999999999" customHeight="1">
      <c r="A37" s="29"/>
      <c r="B37" s="30" t="s">
        <v>91</v>
      </c>
      <c r="C37" s="29"/>
      <c r="D37" s="35">
        <v>13128000</v>
      </c>
      <c r="E37" s="36">
        <f>SUM(E36)</f>
        <v>60261202.560000002</v>
      </c>
    </row>
    <row r="38" spans="1:7" ht="20.149999999999999" customHeight="1">
      <c r="A38" s="17"/>
      <c r="B38" s="37" t="s">
        <v>92</v>
      </c>
      <c r="C38" s="17"/>
      <c r="D38" s="38">
        <v>245638288.59999999</v>
      </c>
      <c r="E38" s="13">
        <f>E29+E35+E37</f>
        <v>326988301.06</v>
      </c>
    </row>
    <row r="39" spans="1:7" ht="20.149999999999999" customHeight="1">
      <c r="A39" s="19" t="s">
        <v>93</v>
      </c>
    </row>
    <row r="40" spans="1:7" ht="20.149999999999999" customHeight="1">
      <c r="A40" s="117" t="s">
        <v>94</v>
      </c>
      <c r="B40" s="118"/>
      <c r="C40" s="18" t="s">
        <v>95</v>
      </c>
      <c r="D40" s="24">
        <v>-9901888.6000000015</v>
      </c>
      <c r="E40" s="11">
        <f>E16-E38</f>
        <v>-40300601.060000002</v>
      </c>
    </row>
  </sheetData>
  <autoFilter ref="A3:E3"/>
  <mergeCells count="2">
    <mergeCell ref="A1:E1"/>
    <mergeCell ref="A40:B40"/>
  </mergeCells>
  <phoneticPr fontId="4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43" sqref="E43"/>
    </sheetView>
  </sheetViews>
  <sheetFormatPr defaultRowHeight="14"/>
  <cols>
    <col min="1" max="1" width="21.453125" style="7" customWidth="1"/>
    <col min="2" max="2" width="31.08984375" style="7" customWidth="1"/>
    <col min="3" max="3" width="12.90625" style="60" customWidth="1"/>
    <col min="4" max="4" width="16.36328125" style="6" customWidth="1"/>
    <col min="5" max="5" width="20.453125" style="6" customWidth="1"/>
    <col min="6" max="16384" width="8.7265625" style="5"/>
  </cols>
  <sheetData>
    <row r="1" spans="1:5" ht="23">
      <c r="A1" s="120" t="s">
        <v>120</v>
      </c>
      <c r="B1" s="120"/>
      <c r="C1" s="120"/>
      <c r="D1" s="120"/>
      <c r="E1" s="120"/>
    </row>
    <row r="2" spans="1:5">
      <c r="A2" s="121" t="s">
        <v>119</v>
      </c>
      <c r="B2" s="122"/>
      <c r="C2" s="121"/>
      <c r="D2" s="121"/>
      <c r="E2" s="121"/>
    </row>
    <row r="3" spans="1:5" ht="21.5" customHeight="1">
      <c r="A3" s="42" t="s">
        <v>0</v>
      </c>
      <c r="B3" s="42" t="s">
        <v>1</v>
      </c>
      <c r="C3" s="43" t="s">
        <v>98</v>
      </c>
      <c r="D3" s="44" t="s">
        <v>117</v>
      </c>
      <c r="E3" s="44" t="s">
        <v>118</v>
      </c>
    </row>
    <row r="4" spans="1:5" ht="21.5" customHeight="1">
      <c r="A4" s="119" t="s">
        <v>7</v>
      </c>
      <c r="B4" s="51" t="s">
        <v>2</v>
      </c>
      <c r="C4" s="52" t="s">
        <v>5</v>
      </c>
      <c r="D4" s="45">
        <v>275000</v>
      </c>
      <c r="E4" s="61">
        <v>275000</v>
      </c>
    </row>
    <row r="5" spans="1:5" ht="21.5" customHeight="1">
      <c r="A5" s="119"/>
      <c r="B5" s="51" t="s">
        <v>4</v>
      </c>
      <c r="C5" s="52"/>
      <c r="D5" s="45"/>
      <c r="E5" s="46"/>
    </row>
    <row r="6" spans="1:5" ht="21.5" customHeight="1">
      <c r="A6" s="119"/>
      <c r="B6" s="65" t="s">
        <v>8</v>
      </c>
      <c r="C6" s="52" t="s">
        <v>107</v>
      </c>
      <c r="D6" s="45">
        <v>330000</v>
      </c>
      <c r="E6" s="45">
        <v>779500</v>
      </c>
    </row>
    <row r="7" spans="1:5" ht="21.5" customHeight="1">
      <c r="A7" s="119"/>
      <c r="B7" s="65" t="s">
        <v>43</v>
      </c>
      <c r="C7" s="52" t="s">
        <v>111</v>
      </c>
      <c r="D7" s="45">
        <v>15000000</v>
      </c>
      <c r="E7" s="45">
        <v>50445000</v>
      </c>
    </row>
    <row r="8" spans="1:5" ht="21.5" customHeight="1">
      <c r="A8" s="123" t="s">
        <v>11</v>
      </c>
      <c r="B8" s="123"/>
      <c r="C8" s="107"/>
      <c r="D8" s="108">
        <f t="shared" ref="D8:E8" si="0">SUM(D4:D7)</f>
        <v>15605000</v>
      </c>
      <c r="E8" s="108">
        <f t="shared" si="0"/>
        <v>51499500</v>
      </c>
    </row>
    <row r="9" spans="1:5" ht="21.5" customHeight="1">
      <c r="A9" s="65" t="s">
        <v>9</v>
      </c>
      <c r="B9" s="51" t="s">
        <v>2</v>
      </c>
      <c r="C9" s="52" t="s">
        <v>5</v>
      </c>
      <c r="D9" s="45">
        <v>83300</v>
      </c>
      <c r="E9" s="47">
        <v>82770</v>
      </c>
    </row>
    <row r="10" spans="1:5" ht="21.5" customHeight="1">
      <c r="A10" s="123" t="s">
        <v>10</v>
      </c>
      <c r="B10" s="123"/>
      <c r="C10" s="107"/>
      <c r="D10" s="108">
        <f t="shared" ref="D10:E10" si="1">SUM(D9)</f>
        <v>83300</v>
      </c>
      <c r="E10" s="108">
        <f t="shared" si="1"/>
        <v>82770</v>
      </c>
    </row>
    <row r="11" spans="1:5" ht="21.5" customHeight="1">
      <c r="A11" s="124" t="s">
        <v>12</v>
      </c>
      <c r="B11" s="51" t="s">
        <v>2</v>
      </c>
      <c r="C11" s="52" t="s">
        <v>5</v>
      </c>
      <c r="D11" s="62">
        <v>303720</v>
      </c>
      <c r="E11" s="62">
        <v>241500</v>
      </c>
    </row>
    <row r="12" spans="1:5" ht="21.5" customHeight="1">
      <c r="A12" s="124"/>
      <c r="B12" s="51" t="s">
        <v>4</v>
      </c>
      <c r="C12" s="53"/>
      <c r="D12" s="15"/>
      <c r="E12" s="48"/>
    </row>
    <row r="13" spans="1:5" ht="21.5" customHeight="1">
      <c r="A13" s="124"/>
      <c r="B13" s="53" t="s">
        <v>13</v>
      </c>
      <c r="C13" s="52" t="s">
        <v>107</v>
      </c>
      <c r="D13" s="62">
        <v>203220</v>
      </c>
      <c r="E13" s="16">
        <v>177900</v>
      </c>
    </row>
    <row r="14" spans="1:5" ht="21.5" customHeight="1">
      <c r="A14" s="124"/>
      <c r="B14" s="53" t="s">
        <v>14</v>
      </c>
      <c r="C14" s="52" t="s">
        <v>107</v>
      </c>
      <c r="D14" s="62"/>
      <c r="E14" s="16">
        <v>62000</v>
      </c>
    </row>
    <row r="15" spans="1:5" ht="21.5" customHeight="1">
      <c r="A15" s="124"/>
      <c r="B15" s="54" t="s">
        <v>15</v>
      </c>
      <c r="C15" s="52" t="s">
        <v>107</v>
      </c>
      <c r="D15" s="62"/>
      <c r="E15" s="16">
        <v>20000</v>
      </c>
    </row>
    <row r="16" spans="1:5" ht="21.5" customHeight="1">
      <c r="A16" s="123" t="s">
        <v>16</v>
      </c>
      <c r="B16" s="123"/>
      <c r="C16" s="109"/>
      <c r="D16" s="108">
        <f t="shared" ref="D16:E16" si="2">SUM(D11:D15)</f>
        <v>506940</v>
      </c>
      <c r="E16" s="108">
        <f t="shared" si="2"/>
        <v>501400</v>
      </c>
    </row>
    <row r="17" spans="1:5" ht="21.5" customHeight="1">
      <c r="A17" s="65" t="s">
        <v>17</v>
      </c>
      <c r="B17" s="51" t="s">
        <v>2</v>
      </c>
      <c r="C17" s="52" t="s">
        <v>5</v>
      </c>
      <c r="D17" s="45">
        <v>280000</v>
      </c>
      <c r="E17" s="47">
        <v>280000</v>
      </c>
    </row>
    <row r="18" spans="1:5" ht="21.5" customHeight="1">
      <c r="A18" s="123" t="s">
        <v>18</v>
      </c>
      <c r="B18" s="123"/>
      <c r="C18" s="107"/>
      <c r="D18" s="108">
        <f>SUM(D17:D17)</f>
        <v>280000</v>
      </c>
      <c r="E18" s="108">
        <f>SUM(E17:E17)</f>
        <v>280000</v>
      </c>
    </row>
    <row r="19" spans="1:5" ht="21.5" customHeight="1">
      <c r="A19" s="119" t="s">
        <v>19</v>
      </c>
      <c r="B19" s="51" t="s">
        <v>2</v>
      </c>
      <c r="C19" s="52" t="s">
        <v>5</v>
      </c>
      <c r="D19" s="45">
        <v>236000</v>
      </c>
      <c r="E19" s="47">
        <v>208000</v>
      </c>
    </row>
    <row r="20" spans="1:5" ht="21.5" customHeight="1">
      <c r="A20" s="119"/>
      <c r="B20" s="51" t="s">
        <v>4</v>
      </c>
      <c r="C20" s="52"/>
      <c r="D20" s="49"/>
      <c r="E20" s="46"/>
    </row>
    <row r="21" spans="1:5" ht="21.5" customHeight="1">
      <c r="A21" s="119"/>
      <c r="B21" s="65" t="s">
        <v>42</v>
      </c>
      <c r="C21" s="52" t="s">
        <v>111</v>
      </c>
      <c r="D21" s="49"/>
      <c r="E21" s="47">
        <v>6814000</v>
      </c>
    </row>
    <row r="22" spans="1:5" ht="21.5" customHeight="1">
      <c r="A22" s="123" t="s">
        <v>20</v>
      </c>
      <c r="B22" s="123"/>
      <c r="C22" s="110"/>
      <c r="D22" s="108">
        <f>SUM(D19:D21)</f>
        <v>236000</v>
      </c>
      <c r="E22" s="111">
        <f>SUM(E19:E21)</f>
        <v>7022000</v>
      </c>
    </row>
    <row r="23" spans="1:5" ht="21.5" customHeight="1">
      <c r="A23" s="119" t="s">
        <v>195</v>
      </c>
      <c r="B23" s="51" t="s">
        <v>2</v>
      </c>
      <c r="C23" s="52" t="s">
        <v>5</v>
      </c>
      <c r="D23" s="45">
        <v>86380</v>
      </c>
      <c r="E23" s="61">
        <v>155000</v>
      </c>
    </row>
    <row r="24" spans="1:5" ht="21.5" customHeight="1">
      <c r="A24" s="119"/>
      <c r="B24" s="51" t="s">
        <v>4</v>
      </c>
      <c r="C24" s="52"/>
      <c r="D24" s="49"/>
      <c r="E24" s="46"/>
    </row>
    <row r="25" spans="1:5" ht="21.5" customHeight="1">
      <c r="A25" s="119"/>
      <c r="B25" s="55" t="s">
        <v>21</v>
      </c>
      <c r="C25" s="52" t="s">
        <v>99</v>
      </c>
      <c r="D25" s="61">
        <v>5730523.5999999996</v>
      </c>
      <c r="E25" s="62">
        <v>5325000</v>
      </c>
    </row>
    <row r="26" spans="1:5" ht="21.5" customHeight="1">
      <c r="A26" s="119"/>
      <c r="B26" s="55" t="s">
        <v>22</v>
      </c>
      <c r="C26" s="52" t="s">
        <v>99</v>
      </c>
      <c r="D26" s="61">
        <v>1147100</v>
      </c>
      <c r="E26" s="62">
        <v>1259700</v>
      </c>
    </row>
    <row r="27" spans="1:5" ht="21.5" customHeight="1">
      <c r="A27" s="119"/>
      <c r="B27" s="55" t="s">
        <v>23</v>
      </c>
      <c r="C27" s="52" t="s">
        <v>99</v>
      </c>
      <c r="D27" s="61">
        <v>133924</v>
      </c>
      <c r="E27" s="63">
        <v>293142.2</v>
      </c>
    </row>
    <row r="28" spans="1:5" ht="21.5" customHeight="1">
      <c r="A28" s="119"/>
      <c r="B28" s="55" t="s">
        <v>24</v>
      </c>
      <c r="C28" s="52" t="s">
        <v>99</v>
      </c>
      <c r="D28" s="61">
        <v>5157530</v>
      </c>
      <c r="E28" s="63">
        <v>5007850</v>
      </c>
    </row>
    <row r="29" spans="1:5" ht="21.5" customHeight="1">
      <c r="A29" s="119"/>
      <c r="B29" s="55" t="s">
        <v>25</v>
      </c>
      <c r="C29" s="52" t="s">
        <v>99</v>
      </c>
      <c r="D29" s="61">
        <v>12000</v>
      </c>
      <c r="E29" s="63">
        <v>18200</v>
      </c>
    </row>
    <row r="30" spans="1:5" ht="21.5" customHeight="1">
      <c r="A30" s="119"/>
      <c r="B30" s="55" t="s">
        <v>26</v>
      </c>
      <c r="C30" s="52" t="s">
        <v>99</v>
      </c>
      <c r="D30" s="45">
        <v>576080</v>
      </c>
      <c r="E30" s="62">
        <v>756430</v>
      </c>
    </row>
    <row r="31" spans="1:5" ht="21.5" customHeight="1">
      <c r="A31" s="119"/>
      <c r="B31" s="55" t="s">
        <v>40</v>
      </c>
      <c r="C31" s="52" t="s">
        <v>99</v>
      </c>
      <c r="D31" s="45">
        <v>12066</v>
      </c>
      <c r="E31" s="62"/>
    </row>
    <row r="32" spans="1:5" ht="21.5" customHeight="1">
      <c r="A32" s="119"/>
      <c r="B32" s="55" t="s">
        <v>3</v>
      </c>
      <c r="C32" s="52" t="s">
        <v>99</v>
      </c>
      <c r="D32" s="61">
        <v>67000</v>
      </c>
      <c r="E32" s="62">
        <v>108000</v>
      </c>
    </row>
    <row r="33" spans="1:5" ht="21.5" customHeight="1">
      <c r="A33" s="119"/>
      <c r="B33" s="55" t="s">
        <v>27</v>
      </c>
      <c r="C33" s="52" t="s">
        <v>99</v>
      </c>
      <c r="D33" s="61">
        <v>306000</v>
      </c>
      <c r="E33" s="62">
        <v>90000</v>
      </c>
    </row>
    <row r="34" spans="1:5" ht="21.5" customHeight="1">
      <c r="A34" s="119"/>
      <c r="B34" s="55" t="s">
        <v>28</v>
      </c>
      <c r="C34" s="52" t="s">
        <v>99</v>
      </c>
      <c r="D34" s="61">
        <v>95122</v>
      </c>
      <c r="E34" s="62">
        <v>196700</v>
      </c>
    </row>
    <row r="35" spans="1:5" ht="21.5" customHeight="1">
      <c r="A35" s="119"/>
      <c r="B35" s="55" t="s">
        <v>29</v>
      </c>
      <c r="C35" s="52" t="s">
        <v>99</v>
      </c>
      <c r="D35" s="45">
        <v>2260023</v>
      </c>
      <c r="E35" s="45">
        <v>2464994.1</v>
      </c>
    </row>
    <row r="36" spans="1:5" ht="21.5" customHeight="1">
      <c r="A36" s="119"/>
      <c r="B36" s="55" t="s">
        <v>41</v>
      </c>
      <c r="C36" s="53" t="s">
        <v>108</v>
      </c>
      <c r="D36" s="61">
        <v>600000</v>
      </c>
      <c r="E36" s="47"/>
    </row>
    <row r="37" spans="1:5" ht="21.5" customHeight="1">
      <c r="A37" s="119"/>
      <c r="B37" s="55" t="s">
        <v>45</v>
      </c>
      <c r="C37" s="52" t="s">
        <v>100</v>
      </c>
      <c r="D37" s="61"/>
      <c r="E37" s="45">
        <v>640000</v>
      </c>
    </row>
    <row r="38" spans="1:5" ht="21.5" customHeight="1">
      <c r="A38" s="119"/>
      <c r="B38" s="55" t="s">
        <v>46</v>
      </c>
      <c r="C38" s="52" t="s">
        <v>101</v>
      </c>
      <c r="D38" s="61"/>
      <c r="E38" s="45">
        <v>1660000</v>
      </c>
    </row>
    <row r="39" spans="1:5" ht="21.5" customHeight="1">
      <c r="A39" s="112" t="s">
        <v>30</v>
      </c>
      <c r="B39" s="113"/>
      <c r="C39" s="114"/>
      <c r="D39" s="108">
        <f>SUM(D23:D38)</f>
        <v>16183748.6</v>
      </c>
      <c r="E39" s="108">
        <f>SUM(E23:E38)</f>
        <v>17975016.299999997</v>
      </c>
    </row>
    <row r="40" spans="1:5" ht="21.5" customHeight="1">
      <c r="A40" s="119" t="s">
        <v>31</v>
      </c>
      <c r="B40" s="51" t="s">
        <v>2</v>
      </c>
      <c r="C40" s="52" t="s">
        <v>5</v>
      </c>
      <c r="D40" s="62">
        <v>213000</v>
      </c>
      <c r="E40" s="16">
        <v>151000</v>
      </c>
    </row>
    <row r="41" spans="1:5" ht="21.5" customHeight="1">
      <c r="A41" s="119"/>
      <c r="B41" s="51" t="s">
        <v>4</v>
      </c>
      <c r="C41" s="52"/>
      <c r="D41" s="15"/>
      <c r="E41" s="48"/>
    </row>
    <row r="42" spans="1:5" ht="21.5" customHeight="1">
      <c r="A42" s="119"/>
      <c r="B42" s="65" t="s">
        <v>32</v>
      </c>
      <c r="C42" s="52" t="s">
        <v>107</v>
      </c>
      <c r="D42" s="62">
        <v>997000</v>
      </c>
      <c r="E42" s="16">
        <v>750000</v>
      </c>
    </row>
    <row r="43" spans="1:5" ht="21.5" customHeight="1">
      <c r="A43" s="112" t="s">
        <v>33</v>
      </c>
      <c r="B43" s="113"/>
      <c r="C43" s="107"/>
      <c r="D43" s="108">
        <f t="shared" ref="D43:E43" si="3">SUM(D40:D42)</f>
        <v>1210000</v>
      </c>
      <c r="E43" s="108">
        <f t="shared" si="3"/>
        <v>901000</v>
      </c>
    </row>
    <row r="44" spans="1:5" ht="21.5" customHeight="1">
      <c r="A44" s="65" t="s">
        <v>34</v>
      </c>
      <c r="B44" s="51" t="s">
        <v>2</v>
      </c>
      <c r="C44" s="52" t="s">
        <v>5</v>
      </c>
      <c r="D44" s="45">
        <v>308000</v>
      </c>
      <c r="E44" s="47">
        <v>340000</v>
      </c>
    </row>
    <row r="45" spans="1:5" ht="21.5" customHeight="1">
      <c r="A45" s="112" t="s">
        <v>37</v>
      </c>
      <c r="B45" s="113"/>
      <c r="C45" s="114"/>
      <c r="D45" s="108">
        <f>SUM(D44:D44)</f>
        <v>308000</v>
      </c>
      <c r="E45" s="108">
        <f>SUM(E44:E44)</f>
        <v>340000</v>
      </c>
    </row>
    <row r="46" spans="1:5" ht="21.5" customHeight="1">
      <c r="A46" s="119" t="s">
        <v>6</v>
      </c>
      <c r="B46" s="51" t="s">
        <v>106</v>
      </c>
      <c r="C46" s="52" t="s">
        <v>5</v>
      </c>
      <c r="D46" s="45">
        <v>72300</v>
      </c>
      <c r="E46" s="45">
        <v>72300</v>
      </c>
    </row>
    <row r="47" spans="1:5" ht="21.5" customHeight="1">
      <c r="A47" s="119"/>
      <c r="B47" s="51" t="s">
        <v>4</v>
      </c>
      <c r="C47" s="52"/>
      <c r="D47" s="49"/>
      <c r="E47" s="46"/>
    </row>
    <row r="48" spans="1:5" ht="21.5" customHeight="1">
      <c r="A48" s="119"/>
      <c r="B48" s="65" t="s">
        <v>44</v>
      </c>
      <c r="C48" s="52" t="s">
        <v>107</v>
      </c>
      <c r="D48" s="45">
        <v>585000</v>
      </c>
      <c r="E48" s="64">
        <v>710000</v>
      </c>
    </row>
    <row r="49" spans="1:5" ht="21.5" customHeight="1">
      <c r="A49" s="112" t="s">
        <v>38</v>
      </c>
      <c r="B49" s="113"/>
      <c r="C49" s="114"/>
      <c r="D49" s="108">
        <f>SUM(D46:D48)</f>
        <v>657300</v>
      </c>
      <c r="E49" s="108">
        <f>SUM(E46:E48)</f>
        <v>782300</v>
      </c>
    </row>
    <row r="50" spans="1:5" ht="21.5" customHeight="1">
      <c r="A50" s="119" t="s">
        <v>35</v>
      </c>
      <c r="B50" s="51" t="s">
        <v>2</v>
      </c>
      <c r="C50" s="52" t="s">
        <v>5</v>
      </c>
      <c r="D50" s="45"/>
      <c r="E50" s="47">
        <v>133100</v>
      </c>
    </row>
    <row r="51" spans="1:5" ht="21.5" customHeight="1">
      <c r="A51" s="119"/>
      <c r="B51" s="56" t="s">
        <v>4</v>
      </c>
      <c r="C51" s="57"/>
      <c r="D51" s="49"/>
      <c r="E51" s="46"/>
    </row>
    <row r="52" spans="1:5" ht="21.5" customHeight="1">
      <c r="A52" s="119"/>
      <c r="B52" s="65" t="s">
        <v>112</v>
      </c>
      <c r="C52" s="52" t="s">
        <v>102</v>
      </c>
      <c r="D52" s="45"/>
      <c r="E52" s="47">
        <v>2910012.2</v>
      </c>
    </row>
    <row r="53" spans="1:5" ht="21.5" customHeight="1">
      <c r="A53" s="119"/>
      <c r="B53" s="58" t="s">
        <v>36</v>
      </c>
      <c r="C53" s="52" t="s">
        <v>103</v>
      </c>
      <c r="D53" s="61"/>
      <c r="E53" s="47">
        <v>30988400</v>
      </c>
    </row>
    <row r="54" spans="1:5" ht="21.5" customHeight="1">
      <c r="A54" s="119"/>
      <c r="B54" s="58" t="s">
        <v>113</v>
      </c>
      <c r="C54" s="52" t="s">
        <v>103</v>
      </c>
      <c r="D54" s="61">
        <v>13128000</v>
      </c>
      <c r="E54" s="47">
        <v>26972802.559999999</v>
      </c>
    </row>
    <row r="55" spans="1:5" ht="21.5" customHeight="1">
      <c r="A55" s="112" t="s">
        <v>39</v>
      </c>
      <c r="B55" s="113"/>
      <c r="C55" s="107"/>
      <c r="D55" s="108">
        <f>SUM(D50:D54)</f>
        <v>13128000</v>
      </c>
      <c r="E55" s="108">
        <f t="shared" ref="E55" si="4">SUM(E50:E54)</f>
        <v>61004314.760000005</v>
      </c>
    </row>
    <row r="56" spans="1:5" ht="21.5" customHeight="1">
      <c r="A56" s="50" t="s">
        <v>47</v>
      </c>
      <c r="B56" s="59"/>
      <c r="C56" s="53"/>
      <c r="D56" s="49">
        <f>D8+D10+D16+D18+D22+D39+D43+D45+D49+D55</f>
        <v>48198288.600000001</v>
      </c>
      <c r="E56" s="49">
        <f>E8+E10+E16+E18+E22+E39+E43+E45+E49+E55</f>
        <v>140388301.06</v>
      </c>
    </row>
  </sheetData>
  <autoFilter ref="A3:M56"/>
  <mergeCells count="14">
    <mergeCell ref="A50:A54"/>
    <mergeCell ref="A40:A42"/>
    <mergeCell ref="A4:A7"/>
    <mergeCell ref="A1:E1"/>
    <mergeCell ref="A2:E2"/>
    <mergeCell ref="A46:A48"/>
    <mergeCell ref="A8:B8"/>
    <mergeCell ref="A10:B10"/>
    <mergeCell ref="A23:A38"/>
    <mergeCell ref="A11:A15"/>
    <mergeCell ref="A16:B16"/>
    <mergeCell ref="A18:B18"/>
    <mergeCell ref="A22:B22"/>
    <mergeCell ref="A19:A21"/>
  </mergeCells>
  <phoneticPr fontId="4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topLeftCell="A31" workbookViewId="0">
      <selection activeCell="H23" sqref="H23"/>
    </sheetView>
  </sheetViews>
  <sheetFormatPr defaultRowHeight="14"/>
  <cols>
    <col min="1" max="1" width="29.1796875" style="66" customWidth="1"/>
    <col min="2" max="2" width="15.90625" style="66" customWidth="1"/>
    <col min="3" max="3" width="13" style="66" customWidth="1"/>
    <col min="4" max="4" width="12.453125" style="66" customWidth="1"/>
    <col min="5" max="6" width="13.90625" style="66" bestFit="1" customWidth="1"/>
    <col min="7" max="7" width="12.7265625" style="66" bestFit="1" customWidth="1"/>
    <col min="8" max="8" width="13.1796875" style="66" customWidth="1"/>
    <col min="9" max="9" width="14.90625" style="66" customWidth="1"/>
    <col min="10" max="10" width="12.81640625" style="66" customWidth="1"/>
    <col min="11" max="11" width="13.26953125" style="66" customWidth="1"/>
    <col min="12" max="12" width="13.90625" style="66" bestFit="1" customWidth="1"/>
    <col min="13" max="16384" width="8.7265625" style="66"/>
  </cols>
  <sheetData>
    <row r="1" spans="1:12" ht="33" customHeight="1">
      <c r="A1" s="128" t="s">
        <v>194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>
      <c r="I2" s="67"/>
      <c r="K2" s="67"/>
      <c r="L2" s="67" t="s">
        <v>49</v>
      </c>
    </row>
    <row r="3" spans="1:12" ht="14" customHeight="1">
      <c r="A3" s="129" t="s">
        <v>121</v>
      </c>
      <c r="B3" s="129" t="s">
        <v>122</v>
      </c>
      <c r="C3" s="125" t="s">
        <v>193</v>
      </c>
      <c r="D3" s="125" t="s">
        <v>123</v>
      </c>
      <c r="E3" s="125" t="s">
        <v>128</v>
      </c>
      <c r="F3" s="125" t="s">
        <v>125</v>
      </c>
      <c r="G3" s="125" t="s">
        <v>124</v>
      </c>
      <c r="H3" s="125" t="s">
        <v>126</v>
      </c>
      <c r="I3" s="125" t="s">
        <v>129</v>
      </c>
      <c r="J3" s="127" t="s">
        <v>131</v>
      </c>
      <c r="K3" s="125" t="s">
        <v>130</v>
      </c>
      <c r="L3" s="125" t="s">
        <v>127</v>
      </c>
    </row>
    <row r="4" spans="1:12">
      <c r="A4" s="130"/>
      <c r="B4" s="130"/>
      <c r="C4" s="126"/>
      <c r="D4" s="126"/>
      <c r="E4" s="126"/>
      <c r="F4" s="126"/>
      <c r="G4" s="126"/>
      <c r="H4" s="126"/>
      <c r="I4" s="126"/>
      <c r="J4" s="127"/>
      <c r="K4" s="126"/>
      <c r="L4" s="126"/>
    </row>
    <row r="5" spans="1:12" ht="20.149999999999999" customHeight="1">
      <c r="A5" s="68" t="s">
        <v>132</v>
      </c>
      <c r="B5" s="69">
        <f>C5+D5+E5+F5+G5+H5+I5+J5+K5+L5</f>
        <v>72000</v>
      </c>
      <c r="C5" s="87"/>
      <c r="D5" s="87"/>
      <c r="E5" s="87"/>
      <c r="F5" s="87"/>
      <c r="G5" s="87"/>
      <c r="H5" s="89"/>
      <c r="I5" s="87"/>
      <c r="J5" s="87">
        <v>24000</v>
      </c>
      <c r="K5" s="87"/>
      <c r="L5" s="87">
        <f>6000*8</f>
        <v>48000</v>
      </c>
    </row>
    <row r="6" spans="1:12" ht="20.149999999999999" customHeight="1">
      <c r="A6" s="68" t="s">
        <v>133</v>
      </c>
      <c r="B6" s="69">
        <f t="shared" ref="B6:B38" si="0">C6+D6+E6+F6+G6+H6+I6+J6+K6+L6</f>
        <v>108500</v>
      </c>
      <c r="C6" s="87">
        <v>5000</v>
      </c>
      <c r="D6" s="87">
        <v>1000</v>
      </c>
      <c r="E6" s="89">
        <v>20000</v>
      </c>
      <c r="F6" s="87">
        <v>7000</v>
      </c>
      <c r="G6" s="87">
        <v>7000</v>
      </c>
      <c r="H6" s="89">
        <v>5000</v>
      </c>
      <c r="I6" s="87">
        <v>25000</v>
      </c>
      <c r="J6" s="88">
        <v>35000</v>
      </c>
      <c r="K6" s="87">
        <v>2500</v>
      </c>
      <c r="L6" s="87">
        <v>1000</v>
      </c>
    </row>
    <row r="7" spans="1:12" ht="20.149999999999999" customHeight="1">
      <c r="A7" s="68" t="s">
        <v>134</v>
      </c>
      <c r="B7" s="69">
        <f t="shared" si="0"/>
        <v>115750</v>
      </c>
      <c r="C7" s="87">
        <v>1000</v>
      </c>
      <c r="D7" s="87">
        <v>6150</v>
      </c>
      <c r="E7" s="89">
        <v>85000</v>
      </c>
      <c r="F7" s="87">
        <v>10000</v>
      </c>
      <c r="G7" s="87">
        <v>8000</v>
      </c>
      <c r="H7" s="89">
        <v>2000</v>
      </c>
      <c r="I7" s="87"/>
      <c r="J7" s="88">
        <v>3000</v>
      </c>
      <c r="K7" s="87"/>
      <c r="L7" s="87">
        <v>600</v>
      </c>
    </row>
    <row r="8" spans="1:12" ht="20.149999999999999" customHeight="1">
      <c r="A8" s="68" t="s">
        <v>135</v>
      </c>
      <c r="B8" s="69">
        <f t="shared" si="0"/>
        <v>60000</v>
      </c>
      <c r="C8" s="87"/>
      <c r="D8" s="87"/>
      <c r="E8" s="89"/>
      <c r="F8" s="87"/>
      <c r="G8" s="87">
        <v>60000</v>
      </c>
      <c r="H8" s="89"/>
      <c r="I8" s="87"/>
      <c r="J8" s="88"/>
      <c r="K8" s="87"/>
      <c r="L8" s="87"/>
    </row>
    <row r="9" spans="1:12" ht="20.149999999999999" customHeight="1">
      <c r="A9" s="68" t="s">
        <v>136</v>
      </c>
      <c r="B9" s="69">
        <f t="shared" si="0"/>
        <v>80000</v>
      </c>
      <c r="C9" s="87"/>
      <c r="D9" s="87"/>
      <c r="E9" s="89"/>
      <c r="F9" s="87">
        <v>80000</v>
      </c>
      <c r="G9" s="87"/>
      <c r="H9" s="89"/>
      <c r="I9" s="87"/>
      <c r="J9" s="88"/>
      <c r="K9" s="87"/>
      <c r="L9" s="87"/>
    </row>
    <row r="10" spans="1:12" ht="20.149999999999999" customHeight="1">
      <c r="A10" s="68" t="s">
        <v>137</v>
      </c>
      <c r="B10" s="69">
        <f t="shared" si="0"/>
        <v>0</v>
      </c>
      <c r="C10" s="87"/>
      <c r="D10" s="87"/>
      <c r="E10" s="89"/>
      <c r="F10" s="87"/>
      <c r="G10" s="87"/>
      <c r="H10" s="89"/>
      <c r="I10" s="87"/>
      <c r="J10" s="88"/>
      <c r="K10" s="87"/>
      <c r="L10" s="87"/>
    </row>
    <row r="11" spans="1:12" ht="20.149999999999999" customHeight="1">
      <c r="A11" s="68" t="s">
        <v>138</v>
      </c>
      <c r="B11" s="69">
        <f t="shared" si="0"/>
        <v>0</v>
      </c>
      <c r="C11" s="87"/>
      <c r="D11" s="87"/>
      <c r="E11" s="89"/>
      <c r="F11" s="87"/>
      <c r="G11" s="87"/>
      <c r="H11" s="89"/>
      <c r="I11" s="87"/>
      <c r="J11" s="88"/>
      <c r="K11" s="87"/>
      <c r="L11" s="87"/>
    </row>
    <row r="12" spans="1:12" ht="20.149999999999999" customHeight="1">
      <c r="A12" s="68" t="s">
        <v>139</v>
      </c>
      <c r="B12" s="69">
        <f t="shared" si="0"/>
        <v>91500</v>
      </c>
      <c r="C12" s="87">
        <v>10000</v>
      </c>
      <c r="D12" s="87">
        <v>2500</v>
      </c>
      <c r="E12" s="89">
        <v>15000</v>
      </c>
      <c r="F12" s="87">
        <v>8000</v>
      </c>
      <c r="G12" s="87">
        <v>7000</v>
      </c>
      <c r="H12" s="89">
        <v>2000</v>
      </c>
      <c r="I12" s="87">
        <v>20000</v>
      </c>
      <c r="J12" s="88">
        <v>20000</v>
      </c>
      <c r="K12" s="87">
        <v>7000</v>
      </c>
      <c r="L12" s="87"/>
    </row>
    <row r="13" spans="1:12" ht="20.149999999999999" customHeight="1">
      <c r="A13" s="68" t="s">
        <v>140</v>
      </c>
      <c r="B13" s="69">
        <f t="shared" si="0"/>
        <v>0</v>
      </c>
      <c r="C13" s="87"/>
      <c r="D13" s="87"/>
      <c r="E13" s="89"/>
      <c r="F13" s="87"/>
      <c r="G13" s="87"/>
      <c r="H13" s="89"/>
      <c r="I13" s="87"/>
      <c r="J13" s="88"/>
      <c r="K13" s="87"/>
      <c r="L13" s="87"/>
    </row>
    <row r="14" spans="1:12" ht="20.149999999999999" customHeight="1">
      <c r="A14" s="68" t="s">
        <v>141</v>
      </c>
      <c r="B14" s="69">
        <f t="shared" si="0"/>
        <v>0</v>
      </c>
      <c r="C14" s="87"/>
      <c r="D14" s="87"/>
      <c r="E14" s="89"/>
      <c r="F14" s="87"/>
      <c r="G14" s="87"/>
      <c r="H14" s="89"/>
      <c r="I14" s="87"/>
      <c r="J14" s="88"/>
      <c r="K14" s="87"/>
      <c r="L14" s="87"/>
    </row>
    <row r="15" spans="1:12" ht="20.149999999999999" customHeight="1">
      <c r="A15" s="68" t="s">
        <v>142</v>
      </c>
      <c r="B15" s="69">
        <f t="shared" si="0"/>
        <v>310200</v>
      </c>
      <c r="C15" s="87">
        <v>91000</v>
      </c>
      <c r="D15" s="87">
        <v>21000</v>
      </c>
      <c r="E15" s="89">
        <v>15000</v>
      </c>
      <c r="F15" s="87">
        <v>30000</v>
      </c>
      <c r="G15" s="87">
        <v>30000</v>
      </c>
      <c r="H15" s="89">
        <v>20000</v>
      </c>
      <c r="I15" s="87">
        <v>25000</v>
      </c>
      <c r="J15" s="88">
        <v>50000</v>
      </c>
      <c r="K15" s="87">
        <v>13800</v>
      </c>
      <c r="L15" s="89">
        <f>6*2*12*100</f>
        <v>14400</v>
      </c>
    </row>
    <row r="16" spans="1:12" ht="20.149999999999999" customHeight="1">
      <c r="A16" s="68" t="s">
        <v>143</v>
      </c>
      <c r="B16" s="69">
        <f t="shared" si="0"/>
        <v>0</v>
      </c>
      <c r="C16" s="87"/>
      <c r="D16" s="87"/>
      <c r="E16" s="89"/>
      <c r="F16" s="87"/>
      <c r="G16" s="87"/>
      <c r="H16" s="89"/>
      <c r="I16" s="87"/>
      <c r="J16" s="88"/>
      <c r="K16" s="87"/>
      <c r="L16" s="87"/>
    </row>
    <row r="17" spans="1:12" ht="20.149999999999999" customHeight="1">
      <c r="A17" s="68" t="s">
        <v>144</v>
      </c>
      <c r="B17" s="69">
        <f t="shared" si="0"/>
        <v>5000</v>
      </c>
      <c r="C17" s="87"/>
      <c r="D17" s="87"/>
      <c r="E17" s="89"/>
      <c r="F17" s="87">
        <v>3000</v>
      </c>
      <c r="G17" s="87"/>
      <c r="H17" s="89"/>
      <c r="I17" s="87"/>
      <c r="J17" s="88"/>
      <c r="K17" s="87">
        <v>1000</v>
      </c>
      <c r="L17" s="87">
        <v>1000</v>
      </c>
    </row>
    <row r="18" spans="1:12" ht="20.149999999999999" customHeight="1">
      <c r="A18" s="68" t="s">
        <v>145</v>
      </c>
      <c r="B18" s="69">
        <f t="shared" si="0"/>
        <v>8000</v>
      </c>
      <c r="C18" s="87"/>
      <c r="D18" s="87"/>
      <c r="E18" s="89"/>
      <c r="F18" s="87"/>
      <c r="G18" s="87"/>
      <c r="H18" s="89"/>
      <c r="I18" s="87"/>
      <c r="J18" s="88"/>
      <c r="K18" s="87"/>
      <c r="L18" s="87">
        <f>1000*8</f>
        <v>8000</v>
      </c>
    </row>
    <row r="19" spans="1:12" ht="20.149999999999999" customHeight="1">
      <c r="A19" s="68" t="s">
        <v>146</v>
      </c>
      <c r="B19" s="69">
        <f t="shared" si="0"/>
        <v>98750</v>
      </c>
      <c r="C19" s="87">
        <v>15000</v>
      </c>
      <c r="D19" s="87">
        <v>6750</v>
      </c>
      <c r="E19" s="89">
        <v>22000</v>
      </c>
      <c r="F19" s="87">
        <v>10000</v>
      </c>
      <c r="G19" s="87">
        <v>20000</v>
      </c>
      <c r="H19" s="89"/>
      <c r="I19" s="87">
        <v>20000</v>
      </c>
      <c r="J19" s="88">
        <v>5000</v>
      </c>
      <c r="K19" s="87"/>
      <c r="L19" s="87"/>
    </row>
    <row r="20" spans="1:12" ht="20.149999999999999" customHeight="1">
      <c r="A20" s="68" t="s">
        <v>147</v>
      </c>
      <c r="B20" s="69">
        <f t="shared" si="0"/>
        <v>25000</v>
      </c>
      <c r="C20" s="87">
        <v>5000</v>
      </c>
      <c r="D20" s="87"/>
      <c r="E20" s="89">
        <v>5000</v>
      </c>
      <c r="F20" s="87">
        <v>5000</v>
      </c>
      <c r="G20" s="87">
        <v>7000</v>
      </c>
      <c r="H20" s="89"/>
      <c r="I20" s="87"/>
      <c r="J20" s="88">
        <v>0</v>
      </c>
      <c r="K20" s="87">
        <v>3000</v>
      </c>
      <c r="L20" s="87"/>
    </row>
    <row r="21" spans="1:12" ht="20.149999999999999" customHeight="1">
      <c r="A21" s="68" t="s">
        <v>148</v>
      </c>
      <c r="B21" s="69">
        <f t="shared" si="0"/>
        <v>25000</v>
      </c>
      <c r="C21" s="87">
        <v>10000</v>
      </c>
      <c r="D21" s="87">
        <v>5000</v>
      </c>
      <c r="E21" s="89">
        <v>5000</v>
      </c>
      <c r="F21" s="87"/>
      <c r="G21" s="87"/>
      <c r="H21" s="89"/>
      <c r="I21" s="87">
        <v>2000</v>
      </c>
      <c r="J21" s="88">
        <v>3000</v>
      </c>
      <c r="K21" s="87"/>
      <c r="L21" s="87"/>
    </row>
    <row r="22" spans="1:12" ht="20.149999999999999" customHeight="1">
      <c r="A22" s="68" t="s">
        <v>149</v>
      </c>
      <c r="B22" s="69">
        <f t="shared" si="0"/>
        <v>33170</v>
      </c>
      <c r="C22" s="87">
        <v>5000</v>
      </c>
      <c r="D22" s="87">
        <v>170</v>
      </c>
      <c r="E22" s="89"/>
      <c r="F22" s="87">
        <v>14000</v>
      </c>
      <c r="G22" s="87">
        <v>4000</v>
      </c>
      <c r="H22" s="89"/>
      <c r="I22" s="87">
        <v>10000</v>
      </c>
      <c r="J22" s="88"/>
      <c r="K22" s="87"/>
      <c r="L22" s="87"/>
    </row>
    <row r="23" spans="1:12" ht="20.149999999999999" customHeight="1">
      <c r="A23" s="68" t="s">
        <v>150</v>
      </c>
      <c r="B23" s="69">
        <f t="shared" si="0"/>
        <v>302000</v>
      </c>
      <c r="C23" s="87">
        <v>80000</v>
      </c>
      <c r="D23" s="87">
        <v>6000</v>
      </c>
      <c r="E23" s="89">
        <v>20000</v>
      </c>
      <c r="F23" s="87">
        <v>24000</v>
      </c>
      <c r="G23" s="87">
        <v>41000</v>
      </c>
      <c r="H23" s="89">
        <v>6000</v>
      </c>
      <c r="I23" s="87">
        <v>20000</v>
      </c>
      <c r="J23" s="88">
        <v>85000</v>
      </c>
      <c r="K23" s="87">
        <v>20000</v>
      </c>
      <c r="L23" s="87"/>
    </row>
    <row r="24" spans="1:12" ht="20.149999999999999" customHeight="1">
      <c r="A24" s="68" t="s">
        <v>151</v>
      </c>
      <c r="B24" s="69">
        <f t="shared" si="0"/>
        <v>25000</v>
      </c>
      <c r="C24" s="87"/>
      <c r="D24" s="87">
        <v>25000</v>
      </c>
      <c r="E24" s="89"/>
      <c r="F24" s="87"/>
      <c r="G24" s="87"/>
      <c r="H24" s="89"/>
      <c r="I24" s="87"/>
      <c r="J24" s="88"/>
      <c r="K24" s="87"/>
      <c r="L24" s="87"/>
    </row>
    <row r="25" spans="1:12" ht="20.149999999999999" customHeight="1">
      <c r="A25" s="68" t="s">
        <v>152</v>
      </c>
      <c r="B25" s="69">
        <f t="shared" si="0"/>
        <v>0</v>
      </c>
      <c r="C25" s="87"/>
      <c r="D25" s="87"/>
      <c r="E25" s="89"/>
      <c r="F25" s="87"/>
      <c r="G25" s="87"/>
      <c r="H25" s="89"/>
      <c r="I25" s="87"/>
      <c r="J25" s="88"/>
      <c r="K25" s="87"/>
      <c r="L25" s="87"/>
    </row>
    <row r="26" spans="1:12" ht="20.149999999999999" customHeight="1">
      <c r="A26" s="68" t="s">
        <v>153</v>
      </c>
      <c r="B26" s="69">
        <f t="shared" si="0"/>
        <v>129500</v>
      </c>
      <c r="C26" s="87">
        <v>8000</v>
      </c>
      <c r="D26" s="87"/>
      <c r="E26" s="89">
        <v>2500</v>
      </c>
      <c r="F26" s="87">
        <v>3000</v>
      </c>
      <c r="G26" s="87">
        <v>7000</v>
      </c>
      <c r="H26" s="89">
        <v>100000</v>
      </c>
      <c r="I26" s="87">
        <v>9000</v>
      </c>
      <c r="J26" s="88"/>
      <c r="K26" s="87"/>
      <c r="L26" s="87"/>
    </row>
    <row r="27" spans="1:12" ht="20.149999999999999" customHeight="1">
      <c r="A27" s="68" t="s">
        <v>154</v>
      </c>
      <c r="B27" s="69">
        <f t="shared" si="0"/>
        <v>0</v>
      </c>
      <c r="C27" s="87"/>
      <c r="D27" s="87"/>
      <c r="E27" s="89"/>
      <c r="F27" s="87"/>
      <c r="G27" s="87"/>
      <c r="H27" s="89"/>
      <c r="I27" s="87"/>
      <c r="J27" s="88"/>
      <c r="K27" s="87"/>
      <c r="L27" s="87"/>
    </row>
    <row r="28" spans="1:12" ht="20.149999999999999" customHeight="1">
      <c r="A28" s="68" t="s">
        <v>155</v>
      </c>
      <c r="B28" s="69">
        <f t="shared" si="0"/>
        <v>165600</v>
      </c>
      <c r="C28" s="87">
        <v>40000</v>
      </c>
      <c r="D28" s="87">
        <v>5000</v>
      </c>
      <c r="E28" s="89">
        <v>22000</v>
      </c>
      <c r="F28" s="87">
        <v>6000</v>
      </c>
      <c r="G28" s="87">
        <v>5000</v>
      </c>
      <c r="H28" s="89">
        <v>10000</v>
      </c>
      <c r="I28" s="87">
        <v>20000</v>
      </c>
      <c r="J28" s="88">
        <v>10000</v>
      </c>
      <c r="K28" s="87">
        <v>25000</v>
      </c>
      <c r="L28" s="87">
        <f>450*4*12+1000</f>
        <v>22600</v>
      </c>
    </row>
    <row r="29" spans="1:12" ht="20.149999999999999" customHeight="1">
      <c r="A29" s="68" t="s">
        <v>156</v>
      </c>
      <c r="B29" s="69">
        <v>0</v>
      </c>
      <c r="C29" s="87"/>
      <c r="D29" s="87"/>
      <c r="E29" s="89"/>
      <c r="F29" s="87"/>
      <c r="G29" s="87"/>
      <c r="H29" s="89"/>
      <c r="I29" s="87"/>
      <c r="J29" s="88"/>
      <c r="K29" s="87" t="s">
        <v>184</v>
      </c>
      <c r="L29" s="87"/>
    </row>
    <row r="30" spans="1:12" ht="20.149999999999999" customHeight="1">
      <c r="A30" s="68" t="s">
        <v>157</v>
      </c>
      <c r="B30" s="69">
        <v>147000</v>
      </c>
      <c r="C30" s="87"/>
      <c r="D30" s="87"/>
      <c r="E30" s="89">
        <v>20000</v>
      </c>
      <c r="F30" s="87">
        <v>65000</v>
      </c>
      <c r="G30" s="87">
        <v>2000</v>
      </c>
      <c r="H30" s="89"/>
      <c r="I30" s="87"/>
      <c r="J30" s="88">
        <v>60000</v>
      </c>
      <c r="K30" s="87" t="s">
        <v>184</v>
      </c>
      <c r="L30" s="87"/>
    </row>
    <row r="31" spans="1:12" ht="20.149999999999999" customHeight="1">
      <c r="A31" s="68" t="s">
        <v>158</v>
      </c>
      <c r="B31" s="69">
        <v>0</v>
      </c>
      <c r="C31" s="87"/>
      <c r="D31" s="87"/>
      <c r="E31" s="89"/>
      <c r="F31" s="87"/>
      <c r="G31" s="87"/>
      <c r="H31" s="89"/>
      <c r="I31" s="87"/>
      <c r="J31" s="88"/>
      <c r="K31" s="87" t="s">
        <v>184</v>
      </c>
      <c r="L31" s="87"/>
    </row>
    <row r="32" spans="1:12" ht="20.149999999999999" customHeight="1">
      <c r="A32" s="68" t="s">
        <v>159</v>
      </c>
      <c r="B32" s="69">
        <f t="shared" si="0"/>
        <v>106700</v>
      </c>
      <c r="C32" s="87">
        <v>5000</v>
      </c>
      <c r="D32" s="87">
        <v>4200</v>
      </c>
      <c r="E32" s="89">
        <v>10000</v>
      </c>
      <c r="F32" s="87">
        <v>15000</v>
      </c>
      <c r="G32" s="87">
        <v>10000</v>
      </c>
      <c r="H32" s="89">
        <v>10000</v>
      </c>
      <c r="I32" s="87"/>
      <c r="J32" s="88">
        <v>15000</v>
      </c>
      <c r="K32" s="87"/>
      <c r="L32" s="87">
        <f>3800*3+700*3+4500+6500*3</f>
        <v>37500</v>
      </c>
    </row>
    <row r="33" spans="1:12" ht="20.149999999999999" customHeight="1">
      <c r="A33" s="68" t="s">
        <v>160</v>
      </c>
      <c r="B33" s="69">
        <f t="shared" si="0"/>
        <v>30000</v>
      </c>
      <c r="C33" s="87"/>
      <c r="D33" s="87"/>
      <c r="E33" s="89"/>
      <c r="F33" s="87"/>
      <c r="G33" s="87"/>
      <c r="H33" s="89"/>
      <c r="I33" s="87"/>
      <c r="J33" s="74">
        <v>30000</v>
      </c>
      <c r="K33" s="87"/>
      <c r="L33" s="87"/>
    </row>
    <row r="34" spans="1:12" ht="20.149999999999999" customHeight="1">
      <c r="A34" s="68" t="s">
        <v>161</v>
      </c>
      <c r="B34" s="69">
        <f t="shared" si="0"/>
        <v>0</v>
      </c>
      <c r="C34" s="87"/>
      <c r="D34" s="87"/>
      <c r="E34" s="89"/>
      <c r="F34" s="87"/>
      <c r="G34" s="87"/>
      <c r="H34" s="89"/>
      <c r="I34" s="87"/>
      <c r="J34" s="88"/>
      <c r="K34" s="87"/>
      <c r="L34" s="87"/>
    </row>
    <row r="35" spans="1:12" ht="20.149999999999999" customHeight="1">
      <c r="A35" s="68" t="s">
        <v>162</v>
      </c>
      <c r="B35" s="69">
        <f t="shared" si="0"/>
        <v>0</v>
      </c>
      <c r="C35" s="87"/>
      <c r="D35" s="87"/>
      <c r="E35" s="89"/>
      <c r="F35" s="87"/>
      <c r="G35" s="87"/>
      <c r="H35" s="89"/>
      <c r="I35" s="87"/>
      <c r="J35" s="88"/>
      <c r="K35" s="87"/>
      <c r="L35" s="87"/>
    </row>
    <row r="36" spans="1:12" ht="20.149999999999999" customHeight="1">
      <c r="A36" s="68" t="s">
        <v>163</v>
      </c>
      <c r="B36" s="69">
        <f t="shared" si="0"/>
        <v>0</v>
      </c>
      <c r="C36" s="87"/>
      <c r="D36" s="87"/>
      <c r="E36" s="89"/>
      <c r="F36" s="87"/>
      <c r="G36" s="87"/>
      <c r="H36" s="89"/>
      <c r="I36" s="87"/>
      <c r="J36" s="88"/>
      <c r="K36" s="87"/>
      <c r="L36" s="87"/>
    </row>
    <row r="37" spans="1:12" ht="20.149999999999999" customHeight="1">
      <c r="A37" s="68" t="s">
        <v>164</v>
      </c>
      <c r="B37" s="69">
        <f t="shared" si="0"/>
        <v>0</v>
      </c>
      <c r="C37" s="87"/>
      <c r="D37" s="87"/>
      <c r="E37" s="89"/>
      <c r="F37" s="74"/>
      <c r="G37" s="87"/>
      <c r="H37" s="89"/>
      <c r="I37" s="87"/>
      <c r="J37" s="88"/>
      <c r="K37" s="87"/>
      <c r="L37" s="87"/>
    </row>
    <row r="38" spans="1:12" ht="20.149999999999999" customHeight="1">
      <c r="A38" s="68" t="s">
        <v>165</v>
      </c>
      <c r="B38" s="69">
        <f t="shared" si="0"/>
        <v>0</v>
      </c>
      <c r="C38" s="87"/>
      <c r="D38" s="74"/>
      <c r="E38" s="89"/>
      <c r="F38" s="74"/>
      <c r="G38" s="87"/>
      <c r="H38" s="89"/>
      <c r="I38" s="87"/>
      <c r="J38" s="88"/>
      <c r="K38" s="87"/>
      <c r="L38" s="88"/>
    </row>
    <row r="39" spans="1:12" ht="20.149999999999999" customHeight="1">
      <c r="A39" s="75" t="s">
        <v>166</v>
      </c>
      <c r="B39" s="69">
        <f>C39+D39+G39+F39+H39+I39+K39+J39+L39+E39</f>
        <v>1938670</v>
      </c>
      <c r="C39" s="90">
        <f>SUM(C5:C38)</f>
        <v>275000</v>
      </c>
      <c r="D39" s="90">
        <f t="shared" ref="D39:K39" si="1">SUM(D5:D38)</f>
        <v>82770</v>
      </c>
      <c r="E39" s="90">
        <f>SUM(E5:E38)</f>
        <v>241500</v>
      </c>
      <c r="F39" s="90">
        <f>SUM(F5:F38)</f>
        <v>280000</v>
      </c>
      <c r="G39" s="90">
        <f t="shared" si="1"/>
        <v>208000</v>
      </c>
      <c r="H39" s="90">
        <f t="shared" si="1"/>
        <v>155000</v>
      </c>
      <c r="I39" s="90">
        <f t="shared" si="1"/>
        <v>151000</v>
      </c>
      <c r="J39" s="90">
        <f>SUM(J5:J38)</f>
        <v>340000</v>
      </c>
      <c r="K39" s="90">
        <f t="shared" si="1"/>
        <v>72300</v>
      </c>
      <c r="L39" s="90">
        <f>SUM(L5:L38)</f>
        <v>133100</v>
      </c>
    </row>
    <row r="40" spans="1:12" ht="20.149999999999999" customHeight="1">
      <c r="A40" s="75" t="s">
        <v>167</v>
      </c>
      <c r="B40" s="76">
        <v>1857700</v>
      </c>
      <c r="C40" s="90">
        <v>275000</v>
      </c>
      <c r="D40" s="90">
        <v>83300</v>
      </c>
      <c r="E40" s="90">
        <v>303720</v>
      </c>
      <c r="F40" s="90">
        <v>280000</v>
      </c>
      <c r="G40" s="90">
        <v>236000</v>
      </c>
      <c r="H40" s="90">
        <v>86380</v>
      </c>
      <c r="I40" s="90">
        <v>213000</v>
      </c>
      <c r="J40" s="90">
        <v>308000</v>
      </c>
      <c r="K40" s="90">
        <v>72300</v>
      </c>
      <c r="L40" s="90"/>
    </row>
    <row r="42" spans="1:1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</sheetData>
  <mergeCells count="13">
    <mergeCell ref="I3:I4"/>
    <mergeCell ref="K3:K4"/>
    <mergeCell ref="J3:J4"/>
    <mergeCell ref="A1:L1"/>
    <mergeCell ref="A3:A4"/>
    <mergeCell ref="B3:B4"/>
    <mergeCell ref="C3:C4"/>
    <mergeCell ref="D3:D4"/>
    <mergeCell ref="G3:G4"/>
    <mergeCell ref="F3:F4"/>
    <mergeCell ref="H3:H4"/>
    <mergeCell ref="L3:L4"/>
    <mergeCell ref="E3:E4"/>
  </mergeCells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A25" workbookViewId="0">
      <selection activeCell="I13" sqref="I13"/>
    </sheetView>
  </sheetViews>
  <sheetFormatPr defaultRowHeight="14"/>
  <cols>
    <col min="1" max="1" width="35.08984375" style="66" customWidth="1"/>
    <col min="2" max="2" width="16.08984375" style="66" bestFit="1" customWidth="1"/>
    <col min="3" max="4" width="13.90625" style="66" bestFit="1" customWidth="1"/>
    <col min="5" max="5" width="14.36328125" style="66" customWidth="1"/>
    <col min="6" max="6" width="13.6328125" style="66" customWidth="1"/>
    <col min="7" max="7" width="16.08984375" style="66" bestFit="1" customWidth="1"/>
    <col min="8" max="8" width="14.36328125" style="66" customWidth="1"/>
    <col min="9" max="9" width="16.08984375" style="66" bestFit="1" customWidth="1"/>
    <col min="10" max="10" width="16.6328125" style="66" customWidth="1"/>
    <col min="11" max="11" width="21.90625" style="66" customWidth="1"/>
    <col min="12" max="16384" width="8.7265625" style="66"/>
  </cols>
  <sheetData>
    <row r="1" spans="1:9" ht="32" customHeight="1">
      <c r="A1" s="132" t="s">
        <v>168</v>
      </c>
      <c r="B1" s="132"/>
      <c r="C1" s="132"/>
      <c r="D1" s="132"/>
      <c r="E1" s="132"/>
      <c r="F1" s="132"/>
      <c r="G1" s="132"/>
      <c r="H1" s="132"/>
      <c r="I1" s="132"/>
    </row>
    <row r="2" spans="1:9">
      <c r="D2" s="12"/>
      <c r="H2" s="78" t="s">
        <v>49</v>
      </c>
    </row>
    <row r="3" spans="1:9" ht="20.149999999999999" customHeight="1">
      <c r="A3" s="133" t="s">
        <v>121</v>
      </c>
      <c r="B3" s="131" t="s">
        <v>169</v>
      </c>
      <c r="C3" s="131" t="s">
        <v>170</v>
      </c>
      <c r="D3" s="131" t="s">
        <v>185</v>
      </c>
      <c r="E3" s="131" t="s">
        <v>186</v>
      </c>
      <c r="F3" s="131" t="s">
        <v>187</v>
      </c>
      <c r="G3" s="135" t="s">
        <v>171</v>
      </c>
      <c r="H3" s="131" t="s">
        <v>172</v>
      </c>
    </row>
    <row r="4" spans="1:9" ht="20.149999999999999" customHeight="1">
      <c r="A4" s="134"/>
      <c r="B4" s="131"/>
      <c r="C4" s="131"/>
      <c r="D4" s="131"/>
      <c r="E4" s="131"/>
      <c r="F4" s="131"/>
      <c r="G4" s="135"/>
      <c r="H4" s="131"/>
    </row>
    <row r="5" spans="1:9" ht="22.5" customHeight="1">
      <c r="A5" s="91" t="s">
        <v>132</v>
      </c>
      <c r="B5" s="76">
        <f>C5+D5+E5+F5+G5+H5</f>
        <v>514400</v>
      </c>
      <c r="C5" s="73">
        <v>370000</v>
      </c>
      <c r="D5" s="71">
        <v>144400</v>
      </c>
      <c r="E5" s="71"/>
      <c r="F5" s="71"/>
      <c r="G5" s="73"/>
      <c r="H5" s="73"/>
    </row>
    <row r="6" spans="1:9" ht="20.149999999999999" customHeight="1">
      <c r="A6" s="91" t="s">
        <v>133</v>
      </c>
      <c r="B6" s="76">
        <f t="shared" ref="B6:B39" si="0">C6+D6+E6+F6+G6+H6</f>
        <v>51500</v>
      </c>
      <c r="C6" s="73">
        <v>50000</v>
      </c>
      <c r="D6" s="71">
        <v>1500</v>
      </c>
      <c r="E6" s="71"/>
      <c r="F6" s="71"/>
      <c r="G6" s="73"/>
      <c r="H6" s="73"/>
    </row>
    <row r="7" spans="1:9" ht="20.149999999999999" customHeight="1">
      <c r="A7" s="91" t="s">
        <v>134</v>
      </c>
      <c r="B7" s="76">
        <f t="shared" si="0"/>
        <v>13000</v>
      </c>
      <c r="C7" s="73">
        <v>10000</v>
      </c>
      <c r="D7" s="71">
        <v>3000</v>
      </c>
      <c r="E7" s="71"/>
      <c r="F7" s="71"/>
      <c r="G7" s="73"/>
      <c r="H7" s="73"/>
    </row>
    <row r="8" spans="1:9" ht="20.149999999999999" customHeight="1">
      <c r="A8" s="91" t="s">
        <v>135</v>
      </c>
      <c r="B8" s="76">
        <f t="shared" si="0"/>
        <v>0</v>
      </c>
      <c r="C8" s="86"/>
      <c r="D8" s="71"/>
      <c r="E8" s="71"/>
      <c r="F8" s="71"/>
      <c r="G8" s="73"/>
      <c r="H8" s="73"/>
    </row>
    <row r="9" spans="1:9" ht="20.149999999999999" customHeight="1">
      <c r="A9" s="91" t="s">
        <v>136</v>
      </c>
      <c r="B9" s="76">
        <f t="shared" si="0"/>
        <v>0</v>
      </c>
      <c r="C9" s="73"/>
      <c r="D9" s="71"/>
      <c r="E9" s="71"/>
      <c r="F9" s="71"/>
      <c r="G9" s="73"/>
      <c r="H9" s="73"/>
    </row>
    <row r="10" spans="1:9" ht="20.149999999999999" customHeight="1">
      <c r="A10" s="91" t="s">
        <v>137</v>
      </c>
      <c r="B10" s="76">
        <f t="shared" si="0"/>
        <v>0</v>
      </c>
      <c r="C10" s="73"/>
      <c r="D10" s="71"/>
      <c r="E10" s="71"/>
      <c r="F10" s="71"/>
      <c r="G10" s="79"/>
      <c r="H10" s="79"/>
    </row>
    <row r="11" spans="1:9" ht="20.149999999999999" customHeight="1">
      <c r="A11" s="91" t="s">
        <v>138</v>
      </c>
      <c r="B11" s="76">
        <f t="shared" si="0"/>
        <v>0</v>
      </c>
      <c r="C11" s="73"/>
      <c r="D11" s="71"/>
      <c r="E11" s="71"/>
      <c r="F11" s="71"/>
      <c r="G11" s="73"/>
      <c r="H11" s="73"/>
    </row>
    <row r="12" spans="1:9" ht="20.149999999999999" customHeight="1">
      <c r="A12" s="91" t="s">
        <v>139</v>
      </c>
      <c r="B12" s="76">
        <f t="shared" si="0"/>
        <v>2000</v>
      </c>
      <c r="C12" s="73">
        <v>1000</v>
      </c>
      <c r="D12" s="71">
        <v>1000</v>
      </c>
      <c r="E12" s="71"/>
      <c r="F12" s="71"/>
      <c r="G12" s="73"/>
      <c r="H12" s="73"/>
    </row>
    <row r="13" spans="1:9" ht="20.149999999999999" customHeight="1">
      <c r="A13" s="91" t="s">
        <v>140</v>
      </c>
      <c r="B13" s="76">
        <f t="shared" si="0"/>
        <v>0</v>
      </c>
      <c r="C13" s="73"/>
      <c r="D13" s="71"/>
      <c r="E13" s="71"/>
      <c r="F13" s="71"/>
      <c r="G13" s="73"/>
      <c r="H13" s="73"/>
    </row>
    <row r="14" spans="1:9" ht="20.149999999999999" customHeight="1">
      <c r="A14" s="91" t="s">
        <v>141</v>
      </c>
      <c r="B14" s="76">
        <f t="shared" si="0"/>
        <v>0</v>
      </c>
      <c r="C14" s="73"/>
      <c r="D14" s="71"/>
      <c r="E14" s="71"/>
      <c r="F14" s="71"/>
      <c r="G14" s="79"/>
      <c r="H14" s="79"/>
    </row>
    <row r="15" spans="1:9" ht="20.149999999999999" customHeight="1">
      <c r="A15" s="91" t="s">
        <v>142</v>
      </c>
      <c r="B15" s="76">
        <f t="shared" si="0"/>
        <v>68000</v>
      </c>
      <c r="C15" s="73">
        <v>40000</v>
      </c>
      <c r="D15" s="71">
        <v>8000</v>
      </c>
      <c r="E15" s="71"/>
      <c r="F15" s="71"/>
      <c r="G15" s="73">
        <v>20000</v>
      </c>
      <c r="H15" s="73"/>
    </row>
    <row r="16" spans="1:9" ht="20.149999999999999" customHeight="1">
      <c r="A16" s="91" t="s">
        <v>143</v>
      </c>
      <c r="B16" s="76">
        <f t="shared" si="0"/>
        <v>0</v>
      </c>
      <c r="C16" s="73"/>
      <c r="D16" s="71"/>
      <c r="E16" s="71"/>
      <c r="F16" s="71"/>
      <c r="G16" s="73"/>
      <c r="H16" s="73"/>
    </row>
    <row r="17" spans="1:8" ht="20.149999999999999" customHeight="1">
      <c r="A17" s="91" t="s">
        <v>173</v>
      </c>
      <c r="B17" s="76">
        <f t="shared" si="0"/>
        <v>500</v>
      </c>
      <c r="C17" s="73">
        <v>500</v>
      </c>
      <c r="D17" s="71"/>
      <c r="E17" s="71"/>
      <c r="F17" s="71"/>
      <c r="G17" s="73"/>
      <c r="H17" s="73"/>
    </row>
    <row r="18" spans="1:8" ht="20.149999999999999" customHeight="1">
      <c r="A18" s="91" t="s">
        <v>145</v>
      </c>
      <c r="B18" s="76">
        <f t="shared" si="0"/>
        <v>5000</v>
      </c>
      <c r="C18" s="73"/>
      <c r="D18" s="71">
        <v>5000</v>
      </c>
      <c r="E18" s="71"/>
      <c r="F18" s="71"/>
      <c r="G18" s="73"/>
      <c r="H18" s="73"/>
    </row>
    <row r="19" spans="1:8" ht="20.149999999999999" customHeight="1">
      <c r="A19" s="91" t="s">
        <v>146</v>
      </c>
      <c r="B19" s="76">
        <f t="shared" si="0"/>
        <v>10000</v>
      </c>
      <c r="C19" s="73">
        <v>10000</v>
      </c>
      <c r="D19" s="71"/>
      <c r="E19" s="71"/>
      <c r="F19" s="71"/>
      <c r="G19" s="73"/>
      <c r="H19" s="73"/>
    </row>
    <row r="20" spans="1:8" ht="20.149999999999999" customHeight="1">
      <c r="A20" s="91" t="s">
        <v>147</v>
      </c>
      <c r="B20" s="76">
        <f t="shared" si="0"/>
        <v>5000</v>
      </c>
      <c r="C20" s="73"/>
      <c r="D20" s="71">
        <v>5000</v>
      </c>
      <c r="E20" s="71"/>
      <c r="F20" s="71"/>
      <c r="G20" s="73"/>
      <c r="H20" s="73"/>
    </row>
    <row r="21" spans="1:8" ht="20.149999999999999" customHeight="1">
      <c r="A21" s="91" t="s">
        <v>148</v>
      </c>
      <c r="B21" s="76">
        <f t="shared" si="0"/>
        <v>2000</v>
      </c>
      <c r="C21" s="73">
        <v>2000</v>
      </c>
      <c r="D21" s="71"/>
      <c r="E21" s="71"/>
      <c r="F21" s="71"/>
      <c r="G21" s="73"/>
      <c r="H21" s="73"/>
    </row>
    <row r="22" spans="1:8" ht="20.149999999999999" customHeight="1">
      <c r="A22" s="91" t="s">
        <v>149</v>
      </c>
      <c r="B22" s="76">
        <f t="shared" si="0"/>
        <v>22000</v>
      </c>
      <c r="C22" s="73"/>
      <c r="D22" s="71"/>
      <c r="E22" s="71">
        <v>2000</v>
      </c>
      <c r="F22" s="71">
        <v>20000</v>
      </c>
      <c r="G22" s="73"/>
      <c r="H22" s="73"/>
    </row>
    <row r="23" spans="1:8" ht="20.149999999999999" customHeight="1">
      <c r="A23" s="91" t="s">
        <v>150</v>
      </c>
      <c r="B23" s="76">
        <f t="shared" si="0"/>
        <v>85000</v>
      </c>
      <c r="C23" s="73">
        <v>20000</v>
      </c>
      <c r="D23" s="81">
        <v>5000</v>
      </c>
      <c r="E23" s="81"/>
      <c r="F23" s="81"/>
      <c r="G23" s="73">
        <v>40000</v>
      </c>
      <c r="H23" s="73">
        <v>20000</v>
      </c>
    </row>
    <row r="24" spans="1:8" ht="20.149999999999999" customHeight="1">
      <c r="A24" s="91" t="s">
        <v>151</v>
      </c>
      <c r="B24" s="76">
        <f t="shared" si="0"/>
        <v>0</v>
      </c>
      <c r="C24" s="73"/>
      <c r="D24" s="71"/>
      <c r="E24" s="71"/>
      <c r="F24" s="71"/>
      <c r="G24" s="73"/>
      <c r="H24" s="73"/>
    </row>
    <row r="25" spans="1:8" ht="20.149999999999999" customHeight="1">
      <c r="A25" s="91" t="s">
        <v>152</v>
      </c>
      <c r="B25" s="76">
        <f t="shared" si="0"/>
        <v>0</v>
      </c>
      <c r="C25" s="73"/>
      <c r="D25" s="71"/>
      <c r="E25" s="71"/>
      <c r="F25" s="71"/>
      <c r="G25" s="73"/>
      <c r="H25" s="73"/>
    </row>
    <row r="26" spans="1:8" ht="20.149999999999999" customHeight="1">
      <c r="A26" s="91" t="s">
        <v>153</v>
      </c>
      <c r="B26" s="76">
        <f t="shared" si="0"/>
        <v>6000</v>
      </c>
      <c r="C26" s="73">
        <v>6000</v>
      </c>
      <c r="D26" s="71"/>
      <c r="E26" s="71"/>
      <c r="F26" s="71"/>
      <c r="G26" s="79"/>
      <c r="H26" s="79"/>
    </row>
    <row r="27" spans="1:8" ht="20.149999999999999" customHeight="1">
      <c r="A27" s="91" t="s">
        <v>154</v>
      </c>
      <c r="B27" s="76">
        <f t="shared" si="0"/>
        <v>0</v>
      </c>
      <c r="C27" s="73"/>
      <c r="D27" s="71"/>
      <c r="E27" s="71"/>
      <c r="F27" s="71"/>
      <c r="G27" s="73"/>
      <c r="H27" s="73"/>
    </row>
    <row r="28" spans="1:8" ht="20.149999999999999" customHeight="1">
      <c r="A28" s="91" t="s">
        <v>155</v>
      </c>
      <c r="B28" s="76">
        <f t="shared" si="0"/>
        <v>10000</v>
      </c>
      <c r="C28" s="73">
        <v>5000</v>
      </c>
      <c r="D28" s="71">
        <v>5000</v>
      </c>
      <c r="E28" s="71"/>
      <c r="F28" s="71"/>
      <c r="G28" s="73"/>
      <c r="H28" s="73"/>
    </row>
    <row r="29" spans="1:8" ht="20.149999999999999" customHeight="1">
      <c r="A29" s="91" t="s">
        <v>156</v>
      </c>
      <c r="B29" s="76">
        <f t="shared" si="0"/>
        <v>0</v>
      </c>
      <c r="C29" s="73"/>
      <c r="D29" s="71"/>
      <c r="E29" s="71"/>
      <c r="F29" s="71"/>
      <c r="G29" s="73"/>
      <c r="H29" s="73"/>
    </row>
    <row r="30" spans="1:8" ht="20.149999999999999" customHeight="1">
      <c r="A30" s="91" t="s">
        <v>157</v>
      </c>
      <c r="B30" s="76">
        <f t="shared" si="0"/>
        <v>1375000</v>
      </c>
      <c r="C30" s="73">
        <v>5000</v>
      </c>
      <c r="D30" s="71"/>
      <c r="E30" s="71"/>
      <c r="F30" s="71"/>
      <c r="G30" s="73">
        <v>690000</v>
      </c>
      <c r="H30" s="73">
        <v>680000</v>
      </c>
    </row>
    <row r="31" spans="1:8" ht="20.149999999999999" customHeight="1">
      <c r="A31" s="91" t="s">
        <v>158</v>
      </c>
      <c r="B31" s="76">
        <f t="shared" si="0"/>
        <v>0</v>
      </c>
      <c r="C31" s="73"/>
      <c r="D31" s="71"/>
      <c r="E31" s="71"/>
      <c r="F31" s="71"/>
      <c r="G31" s="73"/>
      <c r="H31" s="73"/>
    </row>
    <row r="32" spans="1:8" ht="20.149999999999999" customHeight="1">
      <c r="A32" s="91" t="s">
        <v>159</v>
      </c>
      <c r="B32" s="76">
        <f t="shared" si="0"/>
        <v>120000</v>
      </c>
      <c r="C32" s="73">
        <v>50000</v>
      </c>
      <c r="D32" s="71"/>
      <c r="E32" s="71">
        <v>60000</v>
      </c>
      <c r="F32" s="71"/>
      <c r="G32" s="73"/>
      <c r="H32" s="73">
        <v>10000</v>
      </c>
    </row>
    <row r="33" spans="1:8" ht="20.149999999999999" customHeight="1">
      <c r="A33" s="91" t="s">
        <v>160</v>
      </c>
      <c r="B33" s="76">
        <f t="shared" si="0"/>
        <v>0</v>
      </c>
      <c r="C33" s="73"/>
      <c r="D33" s="71"/>
      <c r="E33" s="71"/>
      <c r="F33" s="71"/>
      <c r="G33" s="73"/>
      <c r="H33" s="73"/>
    </row>
    <row r="34" spans="1:8" ht="20.149999999999999" customHeight="1">
      <c r="A34" s="91" t="s">
        <v>161</v>
      </c>
      <c r="B34" s="76">
        <f t="shared" si="0"/>
        <v>0</v>
      </c>
      <c r="C34" s="73"/>
      <c r="D34" s="71"/>
      <c r="E34" s="71"/>
      <c r="F34" s="71"/>
      <c r="G34" s="73"/>
      <c r="H34" s="73"/>
    </row>
    <row r="35" spans="1:8" ht="20.149999999999999" customHeight="1">
      <c r="A35" s="91" t="s">
        <v>162</v>
      </c>
      <c r="B35" s="76">
        <f t="shared" si="0"/>
        <v>0</v>
      </c>
      <c r="C35" s="73"/>
      <c r="D35" s="71"/>
      <c r="E35" s="71"/>
      <c r="F35" s="71"/>
      <c r="G35" s="73"/>
      <c r="H35" s="73"/>
    </row>
    <row r="36" spans="1:8" ht="20.149999999999999" customHeight="1">
      <c r="A36" s="91" t="s">
        <v>163</v>
      </c>
      <c r="B36" s="76">
        <f t="shared" si="0"/>
        <v>130000</v>
      </c>
      <c r="C36" s="73">
        <v>130000</v>
      </c>
      <c r="D36" s="71"/>
      <c r="E36" s="71"/>
      <c r="F36" s="71"/>
      <c r="G36" s="73"/>
      <c r="H36" s="73"/>
    </row>
    <row r="37" spans="1:8" ht="20.149999999999999" customHeight="1">
      <c r="A37" s="91" t="s">
        <v>164</v>
      </c>
      <c r="B37" s="76">
        <f t="shared" si="0"/>
        <v>80000</v>
      </c>
      <c r="C37" s="70">
        <v>80000</v>
      </c>
      <c r="D37" s="71"/>
      <c r="E37" s="71"/>
      <c r="F37" s="71"/>
      <c r="G37" s="73"/>
      <c r="H37" s="73"/>
    </row>
    <row r="38" spans="1:8" ht="20.149999999999999" customHeight="1">
      <c r="A38" s="91" t="s">
        <v>165</v>
      </c>
      <c r="B38" s="76">
        <f t="shared" si="0"/>
        <v>0</v>
      </c>
      <c r="C38" s="73"/>
      <c r="D38" s="71"/>
      <c r="E38" s="71"/>
      <c r="F38" s="71"/>
      <c r="G38" s="73"/>
      <c r="H38" s="73"/>
    </row>
    <row r="39" spans="1:8" ht="20.149999999999999" customHeight="1">
      <c r="A39" s="92" t="s">
        <v>174</v>
      </c>
      <c r="B39" s="76">
        <f t="shared" si="0"/>
        <v>2499400</v>
      </c>
      <c r="C39" s="76">
        <f>SUM(C5:C38)</f>
        <v>779500</v>
      </c>
      <c r="D39" s="76">
        <f t="shared" ref="D39:G39" si="1">SUM(D5:D38)</f>
        <v>177900</v>
      </c>
      <c r="E39" s="76">
        <f t="shared" si="1"/>
        <v>62000</v>
      </c>
      <c r="F39" s="76">
        <f t="shared" si="1"/>
        <v>20000</v>
      </c>
      <c r="G39" s="76">
        <f t="shared" si="1"/>
        <v>750000</v>
      </c>
      <c r="H39" s="76">
        <f>SUM(H5:H38)</f>
        <v>710000</v>
      </c>
    </row>
    <row r="40" spans="1:8" ht="20.149999999999999" customHeight="1">
      <c r="A40" s="92" t="s">
        <v>175</v>
      </c>
      <c r="B40" s="76">
        <f>D40+C40+G40+后勤服务支出!L40+H40</f>
        <v>4375243</v>
      </c>
      <c r="C40" s="76">
        <v>330000</v>
      </c>
      <c r="D40" s="76">
        <v>203220</v>
      </c>
      <c r="E40" s="76"/>
      <c r="F40" s="76"/>
      <c r="G40" s="76">
        <v>997000</v>
      </c>
      <c r="H40" s="76">
        <v>585000</v>
      </c>
    </row>
  </sheetData>
  <mergeCells count="9">
    <mergeCell ref="F3:F4"/>
    <mergeCell ref="A1:I1"/>
    <mergeCell ref="A3:A4"/>
    <mergeCell ref="B3:B4"/>
    <mergeCell ref="D3:D4"/>
    <mergeCell ref="C3:C4"/>
    <mergeCell ref="G3:G4"/>
    <mergeCell ref="H3:H4"/>
    <mergeCell ref="E3:E4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workbookViewId="0">
      <pane xSplit="2" ySplit="4" topLeftCell="I29" activePane="bottomRight" state="frozen"/>
      <selection pane="topRight" activeCell="C1" sqref="C1"/>
      <selection pane="bottomLeft" activeCell="A5" sqref="A5"/>
      <selection pane="bottomRight" activeCell="M44" sqref="M44"/>
    </sheetView>
  </sheetViews>
  <sheetFormatPr defaultRowHeight="14"/>
  <cols>
    <col min="1" max="1" width="34.54296875" style="66" customWidth="1"/>
    <col min="2" max="2" width="15.6328125" style="66" customWidth="1"/>
    <col min="3" max="3" width="15.08984375" style="66" bestFit="1" customWidth="1"/>
    <col min="4" max="4" width="13.6328125" style="66" customWidth="1"/>
    <col min="5" max="5" width="15.08984375" style="66" bestFit="1" customWidth="1"/>
    <col min="6" max="6" width="13.90625" style="66" customWidth="1"/>
    <col min="7" max="7" width="11.7265625" style="66" bestFit="1" customWidth="1"/>
    <col min="8" max="8" width="12.453125" style="66" bestFit="1" customWidth="1"/>
    <col min="9" max="9" width="12.81640625" style="66" bestFit="1" customWidth="1"/>
    <col min="10" max="10" width="15.08984375" style="66" bestFit="1" customWidth="1"/>
    <col min="11" max="11" width="14.1796875" style="66" customWidth="1"/>
    <col min="12" max="12" width="15.453125" style="66" customWidth="1"/>
    <col min="13" max="13" width="14.81640625" style="66" customWidth="1"/>
    <col min="14" max="16384" width="8.7265625" style="66"/>
  </cols>
  <sheetData>
    <row r="1" spans="1:13" ht="30" customHeight="1">
      <c r="A1" s="140" t="s">
        <v>176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3" ht="18" customHeight="1">
      <c r="I2" s="103"/>
      <c r="M2" s="104" t="s">
        <v>49</v>
      </c>
    </row>
    <row r="3" spans="1:13">
      <c r="A3" s="141" t="s">
        <v>121</v>
      </c>
      <c r="B3" s="141" t="s">
        <v>177</v>
      </c>
      <c r="C3" s="136" t="s">
        <v>180</v>
      </c>
      <c r="D3" s="144" t="s">
        <v>178</v>
      </c>
      <c r="E3" s="144" t="s">
        <v>23</v>
      </c>
      <c r="F3" s="144" t="s">
        <v>24</v>
      </c>
      <c r="G3" s="144" t="s">
        <v>25</v>
      </c>
      <c r="H3" s="144" t="s">
        <v>26</v>
      </c>
      <c r="I3" s="144" t="s">
        <v>3</v>
      </c>
      <c r="J3" s="144" t="s">
        <v>179</v>
      </c>
      <c r="K3" s="138" t="s">
        <v>181</v>
      </c>
      <c r="L3" s="131" t="s">
        <v>29</v>
      </c>
      <c r="M3" s="138" t="s">
        <v>182</v>
      </c>
    </row>
    <row r="4" spans="1:13">
      <c r="A4" s="142"/>
      <c r="B4" s="143"/>
      <c r="C4" s="137"/>
      <c r="D4" s="144"/>
      <c r="E4" s="144"/>
      <c r="F4" s="144"/>
      <c r="G4" s="144"/>
      <c r="H4" s="144"/>
      <c r="I4" s="144"/>
      <c r="J4" s="144"/>
      <c r="K4" s="139"/>
      <c r="L4" s="131"/>
      <c r="M4" s="139"/>
    </row>
    <row r="5" spans="1:13" ht="20.149999999999999" customHeight="1">
      <c r="A5" s="68" t="s">
        <v>132</v>
      </c>
      <c r="B5" s="105">
        <f>D5+E5+F5+H5+G5+I5+J5+C5+K5+M5+L5</f>
        <v>41820</v>
      </c>
      <c r="C5" s="73"/>
      <c r="D5" s="73"/>
      <c r="E5" s="73">
        <v>41820</v>
      </c>
      <c r="F5" s="73"/>
      <c r="G5" s="73"/>
      <c r="H5" s="73"/>
      <c r="I5" s="73"/>
      <c r="J5" s="73"/>
      <c r="K5" s="73"/>
      <c r="L5" s="73"/>
      <c r="M5" s="73"/>
    </row>
    <row r="6" spans="1:13" ht="20.149999999999999" customHeight="1">
      <c r="A6" s="68" t="s">
        <v>133</v>
      </c>
      <c r="B6" s="105">
        <f t="shared" ref="B6:B38" si="0">D6+E6+F6+H6+G6+I6+J6+C6+K6+M6+L6</f>
        <v>16800</v>
      </c>
      <c r="C6" s="73"/>
      <c r="D6" s="73">
        <v>1000</v>
      </c>
      <c r="E6" s="73">
        <v>800</v>
      </c>
      <c r="F6" s="73">
        <v>1000</v>
      </c>
      <c r="G6" s="73">
        <v>4000</v>
      </c>
      <c r="H6" s="73">
        <v>4000</v>
      </c>
      <c r="I6" s="73">
        <v>6000</v>
      </c>
      <c r="J6" s="73"/>
      <c r="K6" s="73"/>
      <c r="L6" s="73"/>
      <c r="M6" s="73"/>
    </row>
    <row r="7" spans="1:13" ht="20.149999999999999" customHeight="1">
      <c r="A7" s="68" t="s">
        <v>134</v>
      </c>
      <c r="B7" s="105">
        <f t="shared" si="0"/>
        <v>12200</v>
      </c>
      <c r="C7" s="73"/>
      <c r="D7" s="73">
        <v>500</v>
      </c>
      <c r="E7" s="73">
        <v>500</v>
      </c>
      <c r="F7" s="73"/>
      <c r="G7" s="73">
        <v>200</v>
      </c>
      <c r="H7" s="73">
        <v>1000</v>
      </c>
      <c r="I7" s="73">
        <v>2000</v>
      </c>
      <c r="J7" s="73"/>
      <c r="K7" s="73"/>
      <c r="L7" s="73">
        <v>8000</v>
      </c>
      <c r="M7" s="73"/>
    </row>
    <row r="8" spans="1:13" ht="20.149999999999999" customHeight="1">
      <c r="A8" s="68" t="s">
        <v>135</v>
      </c>
      <c r="B8" s="105">
        <f t="shared" si="0"/>
        <v>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20.149999999999999" customHeight="1">
      <c r="A9" s="68" t="s">
        <v>136</v>
      </c>
      <c r="B9" s="105">
        <f t="shared" si="0"/>
        <v>0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20.149999999999999" customHeight="1">
      <c r="A10" s="68" t="s">
        <v>137</v>
      </c>
      <c r="B10" s="105">
        <f t="shared" si="0"/>
        <v>119000</v>
      </c>
      <c r="C10" s="79"/>
      <c r="D10" s="73"/>
      <c r="E10" s="79"/>
      <c r="F10" s="79">
        <v>38000</v>
      </c>
      <c r="G10" s="79"/>
      <c r="H10" s="79">
        <v>30000</v>
      </c>
      <c r="I10" s="79">
        <v>1000</v>
      </c>
      <c r="J10" s="79"/>
      <c r="K10" s="79"/>
      <c r="L10" s="79"/>
      <c r="M10" s="79">
        <v>50000</v>
      </c>
    </row>
    <row r="11" spans="1:13" ht="20.149999999999999" customHeight="1">
      <c r="A11" s="68" t="s">
        <v>138</v>
      </c>
      <c r="B11" s="105">
        <f t="shared" si="0"/>
        <v>1096500</v>
      </c>
      <c r="C11" s="73"/>
      <c r="D11" s="73"/>
      <c r="E11" s="73"/>
      <c r="F11" s="73">
        <v>772500</v>
      </c>
      <c r="G11" s="73"/>
      <c r="H11" s="73">
        <v>250000</v>
      </c>
      <c r="I11" s="73">
        <v>4000</v>
      </c>
      <c r="J11" s="73"/>
      <c r="K11" s="73"/>
      <c r="L11" s="73"/>
      <c r="M11" s="73">
        <v>70000</v>
      </c>
    </row>
    <row r="12" spans="1:13" ht="20.149999999999999" customHeight="1">
      <c r="A12" s="68" t="s">
        <v>139</v>
      </c>
      <c r="B12" s="105">
        <f t="shared" si="0"/>
        <v>18800</v>
      </c>
      <c r="C12" s="73"/>
      <c r="D12" s="73">
        <v>9000</v>
      </c>
      <c r="E12" s="73">
        <v>1200</v>
      </c>
      <c r="F12" s="73">
        <v>1200</v>
      </c>
      <c r="G12" s="73">
        <v>2000</v>
      </c>
      <c r="H12" s="73">
        <v>3000</v>
      </c>
      <c r="I12" s="73">
        <v>2400</v>
      </c>
      <c r="J12" s="73"/>
      <c r="K12" s="73"/>
      <c r="L12" s="73"/>
      <c r="M12" s="73"/>
    </row>
    <row r="13" spans="1:13" ht="20.149999999999999" customHeight="1">
      <c r="A13" s="68" t="s">
        <v>140</v>
      </c>
      <c r="B13" s="105">
        <f t="shared" si="0"/>
        <v>4330812.2</v>
      </c>
      <c r="C13" s="73"/>
      <c r="D13" s="73"/>
      <c r="E13" s="73"/>
      <c r="F13" s="73">
        <v>3536000</v>
      </c>
      <c r="G13" s="73"/>
      <c r="H13" s="73"/>
      <c r="I13" s="73">
        <v>6000</v>
      </c>
      <c r="J13" s="73"/>
      <c r="K13" s="73"/>
      <c r="L13" s="73"/>
      <c r="M13" s="73">
        <f>(25000-6800*1.333)*49.5</f>
        <v>788812.20000000007</v>
      </c>
    </row>
    <row r="14" spans="1:13" ht="20.149999999999999" customHeight="1">
      <c r="A14" s="68" t="s">
        <v>141</v>
      </c>
      <c r="B14" s="105">
        <f t="shared" si="0"/>
        <v>6630200</v>
      </c>
      <c r="C14" s="79">
        <v>4645000</v>
      </c>
      <c r="D14" s="73"/>
      <c r="E14" s="79"/>
      <c r="F14" s="79"/>
      <c r="G14" s="79"/>
      <c r="H14" s="79"/>
      <c r="I14" s="79"/>
      <c r="J14" s="79"/>
      <c r="K14" s="73">
        <v>110200</v>
      </c>
      <c r="L14" s="79"/>
      <c r="M14" s="79">
        <v>1875000</v>
      </c>
    </row>
    <row r="15" spans="1:13" ht="20.149999999999999" customHeight="1">
      <c r="A15" s="68" t="s">
        <v>142</v>
      </c>
      <c r="B15" s="105">
        <f t="shared" si="0"/>
        <v>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0.149999999999999" customHeight="1">
      <c r="A16" s="68" t="s">
        <v>143</v>
      </c>
      <c r="B16" s="105">
        <f t="shared" si="0"/>
        <v>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ht="20.149999999999999" customHeight="1">
      <c r="A17" s="68" t="s">
        <v>144</v>
      </c>
      <c r="B17" s="105">
        <f t="shared" si="0"/>
        <v>2832598.41</v>
      </c>
      <c r="C17" s="73">
        <v>500000</v>
      </c>
      <c r="D17" s="73">
        <v>491700</v>
      </c>
      <c r="E17" s="73">
        <v>56174.31</v>
      </c>
      <c r="F17" s="73">
        <v>654210</v>
      </c>
      <c r="G17" s="73"/>
      <c r="H17" s="73">
        <v>244300</v>
      </c>
      <c r="I17" s="73"/>
      <c r="J17" s="73">
        <v>20000</v>
      </c>
      <c r="K17" s="73">
        <v>3000</v>
      </c>
      <c r="L17" s="80">
        <v>842614.1</v>
      </c>
      <c r="M17" s="73">
        <v>20600</v>
      </c>
    </row>
    <row r="18" spans="1:13" ht="20.149999999999999" customHeight="1">
      <c r="A18" s="68" t="s">
        <v>145</v>
      </c>
      <c r="B18" s="105">
        <f t="shared" si="0"/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0.149999999999999" customHeight="1">
      <c r="A19" s="68" t="s">
        <v>146</v>
      </c>
      <c r="B19" s="105">
        <f t="shared" si="0"/>
        <v>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0.149999999999999" customHeight="1">
      <c r="A20" s="68" t="s">
        <v>147</v>
      </c>
      <c r="B20" s="105">
        <f t="shared" si="0"/>
        <v>28600</v>
      </c>
      <c r="C20" s="73"/>
      <c r="D20" s="73">
        <v>8000</v>
      </c>
      <c r="E20" s="73"/>
      <c r="F20" s="73">
        <v>2000</v>
      </c>
      <c r="G20" s="73"/>
      <c r="H20" s="73">
        <v>3000</v>
      </c>
      <c r="I20" s="73">
        <v>2600</v>
      </c>
      <c r="J20" s="73"/>
      <c r="K20" s="73"/>
      <c r="L20" s="73">
        <v>13000</v>
      </c>
      <c r="M20" s="73"/>
    </row>
    <row r="21" spans="1:13" ht="20.149999999999999" customHeight="1">
      <c r="A21" s="68" t="s">
        <v>148</v>
      </c>
      <c r="B21" s="105">
        <f t="shared" si="0"/>
        <v>1500</v>
      </c>
      <c r="C21" s="73"/>
      <c r="D21" s="73"/>
      <c r="E21" s="73"/>
      <c r="F21" s="73">
        <v>500</v>
      </c>
      <c r="G21" s="73"/>
      <c r="H21" s="73"/>
      <c r="I21" s="73">
        <v>1000</v>
      </c>
      <c r="J21" s="73"/>
      <c r="K21" s="73"/>
      <c r="L21" s="73"/>
      <c r="M21" s="73"/>
    </row>
    <row r="22" spans="1:13" ht="20.149999999999999" customHeight="1">
      <c r="A22" s="68" t="s">
        <v>149</v>
      </c>
      <c r="B22" s="105">
        <f t="shared" si="0"/>
        <v>832520</v>
      </c>
      <c r="C22" s="73">
        <v>180000</v>
      </c>
      <c r="D22" s="73">
        <v>210000</v>
      </c>
      <c r="E22" s="73">
        <v>25800</v>
      </c>
      <c r="F22" s="73"/>
      <c r="G22" s="73"/>
      <c r="H22" s="73">
        <v>196050</v>
      </c>
      <c r="I22" s="73">
        <v>7500</v>
      </c>
      <c r="J22" s="73">
        <v>40000</v>
      </c>
      <c r="K22" s="73">
        <v>23500</v>
      </c>
      <c r="L22" s="73">
        <v>149670</v>
      </c>
      <c r="M22" s="73"/>
    </row>
    <row r="23" spans="1:13" ht="20.149999999999999" customHeight="1">
      <c r="A23" s="68" t="s">
        <v>150</v>
      </c>
      <c r="B23" s="105">
        <f t="shared" si="0"/>
        <v>63000</v>
      </c>
      <c r="C23" s="73"/>
      <c r="D23" s="73"/>
      <c r="E23" s="73"/>
      <c r="F23" s="73"/>
      <c r="G23" s="73">
        <v>1000</v>
      </c>
      <c r="H23" s="73"/>
      <c r="I23" s="73">
        <v>2000</v>
      </c>
      <c r="J23" s="73"/>
      <c r="K23" s="73">
        <v>60000</v>
      </c>
      <c r="L23" s="73"/>
      <c r="M23" s="73"/>
    </row>
    <row r="24" spans="1:13" ht="20.149999999999999" customHeight="1">
      <c r="A24" s="68" t="s">
        <v>151</v>
      </c>
      <c r="B24" s="105">
        <f t="shared" si="0"/>
        <v>2161377.89</v>
      </c>
      <c r="C24" s="73"/>
      <c r="D24" s="73">
        <v>530000</v>
      </c>
      <c r="E24" s="73">
        <v>159667.89000000001</v>
      </c>
      <c r="F24" s="73"/>
      <c r="G24" s="73"/>
      <c r="H24" s="73">
        <v>20000</v>
      </c>
      <c r="I24" s="73"/>
      <c r="J24" s="73"/>
      <c r="K24" s="73"/>
      <c r="L24" s="73">
        <v>1451710</v>
      </c>
      <c r="M24" s="73"/>
    </row>
    <row r="25" spans="1:13" ht="20.149999999999999" customHeight="1">
      <c r="A25" s="68" t="s">
        <v>152</v>
      </c>
      <c r="B25" s="105">
        <f t="shared" si="0"/>
        <v>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  <row r="26" spans="1:13" ht="20.149999999999999" customHeight="1">
      <c r="A26" s="68" t="s">
        <v>153</v>
      </c>
      <c r="B26" s="105">
        <f t="shared" si="0"/>
        <v>15700</v>
      </c>
      <c r="C26" s="73"/>
      <c r="D26" s="73">
        <v>8000</v>
      </c>
      <c r="E26" s="73">
        <v>2180</v>
      </c>
      <c r="F26" s="73">
        <v>1440</v>
      </c>
      <c r="G26" s="73">
        <v>2000</v>
      </c>
      <c r="H26" s="73">
        <v>2080</v>
      </c>
      <c r="I26" s="73"/>
      <c r="J26" s="73"/>
      <c r="K26" s="73"/>
      <c r="L26" s="79"/>
      <c r="M26" s="79"/>
    </row>
    <row r="27" spans="1:13" ht="20.149999999999999" customHeight="1">
      <c r="A27" s="68" t="s">
        <v>154</v>
      </c>
      <c r="B27" s="105">
        <f t="shared" si="0"/>
        <v>0</v>
      </c>
      <c r="C27" s="73"/>
      <c r="D27" s="73"/>
      <c r="E27" s="73"/>
      <c r="F27" s="73"/>
      <c r="G27" s="83"/>
      <c r="H27" s="73"/>
      <c r="I27" s="73"/>
      <c r="J27" s="73"/>
      <c r="K27" s="73"/>
      <c r="L27" s="73"/>
      <c r="M27" s="73"/>
    </row>
    <row r="28" spans="1:13" ht="20.149999999999999" customHeight="1">
      <c r="A28" s="68" t="s">
        <v>155</v>
      </c>
      <c r="B28" s="105">
        <f t="shared" si="0"/>
        <v>120100</v>
      </c>
      <c r="C28" s="73"/>
      <c r="D28" s="73">
        <v>1500</v>
      </c>
      <c r="E28" s="73"/>
      <c r="F28" s="73">
        <v>1000</v>
      </c>
      <c r="G28" s="73">
        <v>3000</v>
      </c>
      <c r="H28" s="73">
        <v>3000</v>
      </c>
      <c r="I28" s="73">
        <v>6000</v>
      </c>
      <c r="J28" s="73"/>
      <c r="K28" s="73"/>
      <c r="L28" s="73"/>
      <c r="M28" s="73">
        <v>105600</v>
      </c>
    </row>
    <row r="29" spans="1:13" ht="20.149999999999999" customHeight="1">
      <c r="A29" s="68" t="s">
        <v>156</v>
      </c>
      <c r="B29" s="105">
        <f t="shared" si="0"/>
        <v>0</v>
      </c>
      <c r="C29" s="73"/>
      <c r="D29" s="73"/>
      <c r="E29" s="79"/>
      <c r="F29" s="73"/>
      <c r="G29" s="73"/>
      <c r="H29" s="73"/>
      <c r="I29" s="73"/>
      <c r="J29" s="73"/>
      <c r="K29" s="73"/>
      <c r="L29" s="73"/>
      <c r="M29" s="73"/>
    </row>
    <row r="30" spans="1:13" ht="20.149999999999999" customHeight="1">
      <c r="A30" s="68" t="s">
        <v>157</v>
      </c>
      <c r="B30" s="105">
        <f t="shared" si="0"/>
        <v>3000</v>
      </c>
      <c r="C30" s="73"/>
      <c r="D30" s="73"/>
      <c r="E30" s="73"/>
      <c r="F30" s="73"/>
      <c r="G30" s="73"/>
      <c r="H30" s="73"/>
      <c r="I30" s="73">
        <v>3000</v>
      </c>
      <c r="J30" s="73"/>
      <c r="K30" s="73"/>
      <c r="L30" s="73"/>
      <c r="M30" s="73"/>
    </row>
    <row r="31" spans="1:13" ht="20.149999999999999" customHeight="1">
      <c r="A31" s="68" t="s">
        <v>158</v>
      </c>
      <c r="B31" s="105">
        <f t="shared" si="0"/>
        <v>0</v>
      </c>
      <c r="C31" s="73"/>
      <c r="D31" s="73"/>
      <c r="E31" s="73"/>
      <c r="F31" s="73"/>
      <c r="G31" s="83"/>
      <c r="H31" s="73"/>
      <c r="I31" s="73"/>
      <c r="J31" s="73"/>
      <c r="K31" s="74"/>
      <c r="L31" s="73"/>
      <c r="M31" s="73"/>
    </row>
    <row r="32" spans="1:13" ht="20.149999999999999" customHeight="1">
      <c r="A32" s="68" t="s">
        <v>159</v>
      </c>
      <c r="B32" s="105">
        <f t="shared" si="0"/>
        <v>7000</v>
      </c>
      <c r="C32" s="73"/>
      <c r="D32" s="73"/>
      <c r="E32" s="73"/>
      <c r="F32" s="73"/>
      <c r="G32" s="73"/>
      <c r="H32" s="73"/>
      <c r="I32" s="73">
        <v>7000</v>
      </c>
      <c r="J32" s="73"/>
      <c r="K32" s="74"/>
      <c r="L32" s="73"/>
      <c r="M32" s="73"/>
    </row>
    <row r="33" spans="1:13" ht="20.149999999999999" customHeight="1">
      <c r="A33" s="68" t="s">
        <v>160</v>
      </c>
      <c r="B33" s="105">
        <f t="shared" si="0"/>
        <v>58500</v>
      </c>
      <c r="C33" s="73"/>
      <c r="D33" s="73"/>
      <c r="E33" s="73">
        <v>5000</v>
      </c>
      <c r="F33" s="73"/>
      <c r="G33" s="73">
        <v>6000</v>
      </c>
      <c r="H33" s="73"/>
      <c r="I33" s="73">
        <v>17500</v>
      </c>
      <c r="J33" s="73">
        <v>30000</v>
      </c>
      <c r="K33" s="74"/>
      <c r="L33" s="73"/>
      <c r="M33" s="73"/>
    </row>
    <row r="34" spans="1:13" ht="20.149999999999999" customHeight="1">
      <c r="A34" s="68" t="s">
        <v>161</v>
      </c>
      <c r="B34" s="105">
        <f t="shared" si="0"/>
        <v>0</v>
      </c>
      <c r="C34" s="73"/>
      <c r="D34" s="73"/>
      <c r="E34" s="73"/>
      <c r="F34" s="73"/>
      <c r="G34" s="73"/>
      <c r="H34" s="73"/>
      <c r="I34" s="73"/>
      <c r="J34" s="73"/>
      <c r="K34" s="74"/>
      <c r="L34" s="82"/>
      <c r="M34" s="73"/>
    </row>
    <row r="35" spans="1:13" ht="20.149999999999999" customHeight="1">
      <c r="A35" s="68" t="s">
        <v>162</v>
      </c>
      <c r="B35" s="105">
        <f t="shared" si="0"/>
        <v>0</v>
      </c>
      <c r="C35" s="84"/>
      <c r="D35" s="73"/>
      <c r="E35" s="73"/>
      <c r="F35" s="73"/>
      <c r="G35" s="73"/>
      <c r="H35" s="73"/>
      <c r="I35" s="73"/>
      <c r="J35" s="73"/>
      <c r="K35" s="74"/>
      <c r="L35" s="73"/>
      <c r="M35" s="73"/>
    </row>
    <row r="36" spans="1:13" ht="20.149999999999999" customHeight="1">
      <c r="A36" s="68" t="s">
        <v>163</v>
      </c>
      <c r="B36" s="105">
        <f t="shared" si="0"/>
        <v>40000</v>
      </c>
      <c r="C36" s="73"/>
      <c r="D36" s="73"/>
      <c r="E36" s="73"/>
      <c r="F36" s="73"/>
      <c r="G36" s="73"/>
      <c r="H36" s="73"/>
      <c r="I36" s="73">
        <v>40000</v>
      </c>
      <c r="J36" s="73"/>
      <c r="K36" s="74"/>
      <c r="L36" s="73"/>
      <c r="M36" s="73"/>
    </row>
    <row r="37" spans="1:13" ht="20.149999999999999" customHeight="1">
      <c r="A37" s="68" t="s">
        <v>164</v>
      </c>
      <c r="B37" s="105">
        <f t="shared" si="0"/>
        <v>0</v>
      </c>
      <c r="C37" s="73"/>
      <c r="D37" s="71"/>
      <c r="E37" s="70"/>
      <c r="F37" s="73"/>
      <c r="G37" s="73"/>
      <c r="H37" s="74"/>
      <c r="I37" s="73"/>
      <c r="J37" s="73"/>
      <c r="K37" s="74"/>
      <c r="L37" s="73"/>
      <c r="M37" s="73"/>
    </row>
    <row r="38" spans="1:13" ht="20.149999999999999" customHeight="1">
      <c r="A38" s="68" t="s">
        <v>165</v>
      </c>
      <c r="B38" s="105">
        <f t="shared" si="0"/>
        <v>0</v>
      </c>
      <c r="C38" s="72"/>
      <c r="D38" s="71"/>
      <c r="E38" s="73"/>
      <c r="F38" s="73"/>
      <c r="G38" s="73"/>
      <c r="H38" s="74"/>
      <c r="I38" s="73"/>
      <c r="J38" s="73"/>
      <c r="K38" s="74"/>
      <c r="L38" s="73"/>
      <c r="M38" s="73"/>
    </row>
    <row r="39" spans="1:13" ht="20.149999999999999" customHeight="1">
      <c r="A39" s="106" t="s">
        <v>177</v>
      </c>
      <c r="B39" s="105">
        <f>D39+E39+F39+H39+G39+I39+J39+C39+K39+M39+L39</f>
        <v>18430028.5</v>
      </c>
      <c r="C39" s="105">
        <f>SUM(C5:C38)</f>
        <v>5325000</v>
      </c>
      <c r="D39" s="105">
        <f>SUM(D5:D38)</f>
        <v>1259700</v>
      </c>
      <c r="E39" s="105">
        <f t="shared" ref="E39:J39" si="1">SUM(E5:E38)</f>
        <v>293142.2</v>
      </c>
      <c r="F39" s="105">
        <f t="shared" si="1"/>
        <v>5007850</v>
      </c>
      <c r="G39" s="105">
        <f t="shared" si="1"/>
        <v>18200</v>
      </c>
      <c r="H39" s="105">
        <f>SUM(H5:H38)</f>
        <v>756430</v>
      </c>
      <c r="I39" s="105">
        <f t="shared" si="1"/>
        <v>108000</v>
      </c>
      <c r="J39" s="105">
        <f t="shared" si="1"/>
        <v>90000</v>
      </c>
      <c r="K39" s="90">
        <f>SUM(K5:K38)</f>
        <v>196700</v>
      </c>
      <c r="L39" s="90">
        <f>SUM(L5:L38)</f>
        <v>2464994.1</v>
      </c>
      <c r="M39" s="90">
        <f>SUM(M5:M38)</f>
        <v>2910012.2</v>
      </c>
    </row>
    <row r="40" spans="1:13" ht="20.149999999999999" customHeight="1">
      <c r="A40" s="106" t="s">
        <v>183</v>
      </c>
      <c r="B40" s="105">
        <f>D40+E40+F40+H40+G40+I40+J40+C40+K40+M40+L40</f>
        <v>16097368.6</v>
      </c>
      <c r="C40" s="105">
        <v>6342589.5999999996</v>
      </c>
      <c r="D40" s="105">
        <v>1147100</v>
      </c>
      <c r="E40" s="105">
        <v>133924</v>
      </c>
      <c r="F40" s="105">
        <v>5157530</v>
      </c>
      <c r="G40" s="105">
        <v>12000</v>
      </c>
      <c r="H40" s="105">
        <v>576080</v>
      </c>
      <c r="I40" s="105">
        <v>67000</v>
      </c>
      <c r="J40" s="105">
        <v>306000</v>
      </c>
      <c r="K40" s="90">
        <v>95122</v>
      </c>
      <c r="L40" s="90">
        <v>2260023</v>
      </c>
      <c r="M40" s="90"/>
    </row>
    <row r="44" spans="1:13">
      <c r="M44" s="77"/>
    </row>
  </sheetData>
  <autoFilter ref="A4:P4"/>
  <mergeCells count="14">
    <mergeCell ref="C3:C4"/>
    <mergeCell ref="K3:K4"/>
    <mergeCell ref="M3:M4"/>
    <mergeCell ref="L3:L4"/>
    <mergeCell ref="A1:J1"/>
    <mergeCell ref="A3:A4"/>
    <mergeCell ref="B3:B4"/>
    <mergeCell ref="D3:D4"/>
    <mergeCell ref="E3:E4"/>
    <mergeCell ref="F3:F4"/>
    <mergeCell ref="H3:H4"/>
    <mergeCell ref="G3:G4"/>
    <mergeCell ref="I3:I4"/>
    <mergeCell ref="J3:J4"/>
  </mergeCells>
  <phoneticPr fontId="4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0" workbookViewId="0">
      <selection activeCell="I11" sqref="I11"/>
    </sheetView>
  </sheetViews>
  <sheetFormatPr defaultRowHeight="14"/>
  <cols>
    <col min="1" max="1" width="34.90625" style="66" customWidth="1"/>
    <col min="2" max="2" width="17.6328125" style="66" customWidth="1"/>
    <col min="3" max="3" width="18.26953125" style="66" customWidth="1"/>
    <col min="4" max="4" width="15.90625" style="66" customWidth="1"/>
    <col min="5" max="5" width="14.36328125" style="66" customWidth="1"/>
    <col min="6" max="16384" width="8.7265625" style="66"/>
  </cols>
  <sheetData>
    <row r="1" spans="1:5" ht="30.75" customHeight="1">
      <c r="A1" s="128" t="s">
        <v>192</v>
      </c>
      <c r="B1" s="128"/>
      <c r="C1" s="128"/>
      <c r="D1" s="128"/>
      <c r="E1" s="128"/>
    </row>
    <row r="2" spans="1:5" ht="17.5">
      <c r="A2" s="93"/>
      <c r="B2" s="94"/>
      <c r="E2" s="95" t="s">
        <v>49</v>
      </c>
    </row>
    <row r="3" spans="1:5" ht="14" customHeight="1">
      <c r="A3" s="145" t="s">
        <v>121</v>
      </c>
      <c r="B3" s="145" t="s">
        <v>188</v>
      </c>
      <c r="C3" s="145" t="s">
        <v>189</v>
      </c>
      <c r="D3" s="145" t="s">
        <v>190</v>
      </c>
      <c r="E3" s="147" t="s">
        <v>191</v>
      </c>
    </row>
    <row r="4" spans="1:5">
      <c r="A4" s="146"/>
      <c r="B4" s="146"/>
      <c r="C4" s="146"/>
      <c r="D4" s="146"/>
      <c r="E4" s="148"/>
    </row>
    <row r="5" spans="1:5" ht="20.149999999999999" customHeight="1">
      <c r="A5" s="68" t="s">
        <v>132</v>
      </c>
      <c r="B5" s="96"/>
      <c r="C5" s="71">
        <v>28800</v>
      </c>
      <c r="D5" s="97">
        <v>792847</v>
      </c>
      <c r="E5" s="70"/>
    </row>
    <row r="6" spans="1:5" ht="20.149999999999999" customHeight="1">
      <c r="A6" s="68" t="s">
        <v>133</v>
      </c>
      <c r="B6" s="71">
        <v>4300</v>
      </c>
      <c r="C6" s="71">
        <v>5000</v>
      </c>
      <c r="D6" s="97">
        <v>8000</v>
      </c>
      <c r="E6" s="70"/>
    </row>
    <row r="7" spans="1:5" ht="20.149999999999999" customHeight="1">
      <c r="A7" s="68" t="s">
        <v>134</v>
      </c>
      <c r="B7" s="71"/>
      <c r="C7" s="71"/>
      <c r="D7" s="97"/>
      <c r="E7" s="70"/>
    </row>
    <row r="8" spans="1:5" ht="20.149999999999999" customHeight="1">
      <c r="A8" s="68" t="s">
        <v>135</v>
      </c>
      <c r="B8" s="71"/>
      <c r="C8" s="71"/>
      <c r="D8" s="97"/>
      <c r="E8" s="70"/>
    </row>
    <row r="9" spans="1:5" ht="20.149999999999999" customHeight="1">
      <c r="A9" s="68" t="s">
        <v>136</v>
      </c>
      <c r="B9" s="71"/>
      <c r="C9" s="71"/>
      <c r="D9" s="97"/>
      <c r="E9" s="70"/>
    </row>
    <row r="10" spans="1:5" ht="20.149999999999999" customHeight="1">
      <c r="A10" s="68" t="s">
        <v>137</v>
      </c>
      <c r="B10" s="71">
        <v>180000</v>
      </c>
      <c r="C10" s="71"/>
      <c r="D10" s="98">
        <v>25000</v>
      </c>
      <c r="E10" s="70"/>
    </row>
    <row r="11" spans="1:5" ht="20.149999999999999" customHeight="1">
      <c r="A11" s="68" t="s">
        <v>138</v>
      </c>
      <c r="B11" s="71">
        <v>2060000</v>
      </c>
      <c r="C11" s="71"/>
      <c r="D11" s="97">
        <v>11200</v>
      </c>
      <c r="E11" s="70"/>
    </row>
    <row r="12" spans="1:5" ht="20.149999999999999" customHeight="1">
      <c r="A12" s="68" t="s">
        <v>139</v>
      </c>
      <c r="B12" s="71">
        <v>1500</v>
      </c>
      <c r="C12" s="71">
        <v>1200</v>
      </c>
      <c r="D12" s="97"/>
      <c r="E12" s="70"/>
    </row>
    <row r="13" spans="1:5" ht="20.149999999999999" customHeight="1">
      <c r="A13" s="68" t="s">
        <v>140</v>
      </c>
      <c r="B13" s="71">
        <v>800000</v>
      </c>
      <c r="C13" s="71">
        <v>1400000</v>
      </c>
      <c r="D13" s="97"/>
      <c r="E13" s="70"/>
    </row>
    <row r="14" spans="1:5" ht="20.149999999999999" customHeight="1">
      <c r="A14" s="68" t="s">
        <v>141</v>
      </c>
      <c r="B14" s="71"/>
      <c r="C14" s="71"/>
      <c r="D14" s="99"/>
      <c r="E14" s="70"/>
    </row>
    <row r="15" spans="1:5" ht="20.149999999999999" customHeight="1">
      <c r="A15" s="68" t="s">
        <v>142</v>
      </c>
      <c r="B15" s="71"/>
      <c r="C15" s="71"/>
      <c r="D15" s="97"/>
      <c r="E15" s="70"/>
    </row>
    <row r="16" spans="1:5" ht="20.149999999999999" customHeight="1">
      <c r="A16" s="68" t="s">
        <v>143</v>
      </c>
      <c r="B16" s="71"/>
      <c r="C16" s="71"/>
      <c r="D16" s="97"/>
      <c r="E16" s="70"/>
    </row>
    <row r="17" spans="1:5" ht="20.149999999999999" customHeight="1">
      <c r="A17" s="68" t="s">
        <v>144</v>
      </c>
      <c r="B17" s="71">
        <v>526400</v>
      </c>
      <c r="C17" s="71">
        <v>781200</v>
      </c>
      <c r="D17" s="97"/>
      <c r="E17" s="70">
        <v>3060000</v>
      </c>
    </row>
    <row r="18" spans="1:5" ht="20.149999999999999" customHeight="1">
      <c r="A18" s="68" t="s">
        <v>145</v>
      </c>
      <c r="B18" s="71"/>
      <c r="C18" s="71"/>
      <c r="D18" s="97"/>
      <c r="E18" s="70"/>
    </row>
    <row r="19" spans="1:5" ht="20.149999999999999" customHeight="1">
      <c r="A19" s="68" t="s">
        <v>146</v>
      </c>
      <c r="B19" s="71"/>
      <c r="C19" s="71"/>
      <c r="D19" s="97"/>
      <c r="E19" s="70"/>
    </row>
    <row r="20" spans="1:5" ht="20.149999999999999" customHeight="1">
      <c r="A20" s="68" t="s">
        <v>147</v>
      </c>
      <c r="B20" s="71"/>
      <c r="C20" s="71">
        <v>4000</v>
      </c>
      <c r="D20" s="97"/>
      <c r="E20" s="70"/>
    </row>
    <row r="21" spans="1:5" ht="20.149999999999999" customHeight="1">
      <c r="A21" s="68" t="s">
        <v>148</v>
      </c>
      <c r="B21" s="71">
        <v>1000</v>
      </c>
      <c r="C21" s="71">
        <v>1500</v>
      </c>
      <c r="D21" s="97"/>
      <c r="E21" s="70"/>
    </row>
    <row r="22" spans="1:5" ht="20.149999999999999" customHeight="1">
      <c r="A22" s="68" t="s">
        <v>149</v>
      </c>
      <c r="B22" s="71">
        <v>179050</v>
      </c>
      <c r="C22" s="71">
        <v>250250</v>
      </c>
      <c r="D22" s="97"/>
      <c r="E22" s="70"/>
    </row>
    <row r="23" spans="1:5" ht="20.149999999999999" customHeight="1">
      <c r="A23" s="68" t="s">
        <v>150</v>
      </c>
      <c r="B23" s="71"/>
      <c r="C23" s="71"/>
      <c r="D23" s="97"/>
      <c r="E23" s="70"/>
    </row>
    <row r="24" spans="1:5" ht="20.149999999999999" customHeight="1">
      <c r="A24" s="68" t="s">
        <v>151</v>
      </c>
      <c r="B24" s="71"/>
      <c r="C24" s="71"/>
      <c r="D24" s="97"/>
      <c r="E24" s="70"/>
    </row>
    <row r="25" spans="1:5" ht="20.149999999999999" customHeight="1">
      <c r="A25" s="68" t="s">
        <v>152</v>
      </c>
      <c r="B25" s="71"/>
      <c r="C25" s="71"/>
      <c r="D25" s="97"/>
      <c r="E25" s="70"/>
    </row>
    <row r="26" spans="1:5" ht="20.149999999999999" customHeight="1">
      <c r="A26" s="68" t="s">
        <v>153</v>
      </c>
      <c r="B26" s="71">
        <v>1440</v>
      </c>
      <c r="C26" s="71">
        <v>2160</v>
      </c>
      <c r="D26" s="97">
        <v>10000</v>
      </c>
      <c r="E26" s="70"/>
    </row>
    <row r="27" spans="1:5" ht="20.149999999999999" customHeight="1">
      <c r="A27" s="68" t="s">
        <v>154</v>
      </c>
      <c r="B27" s="71"/>
      <c r="C27" s="71"/>
      <c r="D27" s="97"/>
      <c r="E27" s="70"/>
    </row>
    <row r="28" spans="1:5" ht="20.149999999999999" customHeight="1">
      <c r="A28" s="68" t="s">
        <v>155</v>
      </c>
      <c r="B28" s="71">
        <v>1000</v>
      </c>
      <c r="C28" s="71">
        <v>2000</v>
      </c>
      <c r="D28" s="99"/>
      <c r="E28" s="70"/>
    </row>
    <row r="29" spans="1:5" ht="20.149999999999999" customHeight="1">
      <c r="A29" s="68" t="s">
        <v>156</v>
      </c>
      <c r="B29" s="71"/>
      <c r="C29" s="71"/>
      <c r="D29" s="97"/>
      <c r="E29" s="70"/>
    </row>
    <row r="30" spans="1:5" ht="20.149999999999999" customHeight="1">
      <c r="A30" s="68" t="s">
        <v>157</v>
      </c>
      <c r="B30" s="71"/>
      <c r="C30" s="71"/>
      <c r="D30" s="97">
        <v>35400</v>
      </c>
      <c r="E30" s="70"/>
    </row>
    <row r="31" spans="1:5" ht="20.149999999999999" customHeight="1">
      <c r="A31" s="68" t="s">
        <v>158</v>
      </c>
      <c r="B31" s="72"/>
      <c r="C31" s="72"/>
      <c r="D31" s="100"/>
      <c r="E31" s="70"/>
    </row>
    <row r="32" spans="1:5" ht="20.149999999999999" customHeight="1">
      <c r="A32" s="68" t="s">
        <v>159</v>
      </c>
      <c r="B32" s="72"/>
      <c r="C32" s="72"/>
      <c r="D32" s="100"/>
      <c r="E32" s="70"/>
    </row>
    <row r="33" spans="1:5" ht="20.149999999999999" customHeight="1">
      <c r="A33" s="68" t="s">
        <v>160</v>
      </c>
      <c r="B33" s="72"/>
      <c r="C33" s="72"/>
      <c r="D33" s="100"/>
      <c r="E33" s="70"/>
    </row>
    <row r="34" spans="1:5" ht="20.149999999999999" customHeight="1">
      <c r="A34" s="68" t="s">
        <v>161</v>
      </c>
      <c r="B34" s="72"/>
      <c r="C34" s="72"/>
      <c r="D34" s="100"/>
      <c r="E34" s="70"/>
    </row>
    <row r="35" spans="1:5" ht="20.149999999999999" customHeight="1">
      <c r="A35" s="68" t="s">
        <v>162</v>
      </c>
      <c r="B35" s="72"/>
      <c r="C35" s="72"/>
      <c r="D35" s="100"/>
      <c r="E35" s="70"/>
    </row>
    <row r="36" spans="1:5" ht="20.149999999999999" customHeight="1">
      <c r="A36" s="68" t="s">
        <v>163</v>
      </c>
      <c r="B36" s="72"/>
      <c r="C36" s="72"/>
      <c r="D36" s="100"/>
      <c r="E36" s="70"/>
    </row>
    <row r="37" spans="1:5" ht="20.149999999999999" customHeight="1">
      <c r="A37" s="85" t="s">
        <v>177</v>
      </c>
      <c r="B37" s="76">
        <f>SUM(B5:B36)</f>
        <v>3754690</v>
      </c>
      <c r="C37" s="76">
        <f>SUM(C5:C36)</f>
        <v>2476110</v>
      </c>
      <c r="D37" s="76">
        <f>SUM(D5:D36)</f>
        <v>882447</v>
      </c>
      <c r="E37" s="101">
        <f>SUM(E5:E36)</f>
        <v>3060000</v>
      </c>
    </row>
    <row r="38" spans="1:5" ht="20.149999999999999" customHeight="1">
      <c r="A38" s="85" t="s">
        <v>183</v>
      </c>
      <c r="B38" s="76">
        <v>3470590</v>
      </c>
      <c r="C38" s="76">
        <v>2283550</v>
      </c>
      <c r="D38" s="76">
        <v>822141.92</v>
      </c>
      <c r="E38" s="102"/>
    </row>
  </sheetData>
  <mergeCells count="6">
    <mergeCell ref="A1:E1"/>
    <mergeCell ref="A3:A4"/>
    <mergeCell ref="B3:B4"/>
    <mergeCell ref="C3:C4"/>
    <mergeCell ref="D3:D4"/>
    <mergeCell ref="E3:E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全所收支预算</vt:lpstr>
      <vt:lpstr>各部门支出汇总</vt:lpstr>
      <vt:lpstr>机关职能部门支出</vt:lpstr>
      <vt:lpstr>专项经费支出</vt:lpstr>
      <vt:lpstr>后勤服务支出</vt:lpstr>
      <vt:lpstr>待摊费用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2021-06-10T00:43:58Z</dcterms:modified>
</cp:coreProperties>
</file>