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0130" windowHeight="10530"/>
  </bookViews>
  <sheets>
    <sheet name="所经费收支（非科研）" sheetId="9" r:id="rId1"/>
    <sheet name="支出汇总（非人员支出）" sheetId="2" r:id="rId2"/>
    <sheet name="机关职能部门支出" sheetId="3" r:id="rId3"/>
    <sheet name="所专项支出" sheetId="4" r:id="rId4"/>
    <sheet name="后勤支出系统支出" sheetId="8" r:id="rId5"/>
    <sheet name="待摊净化间运行费" sheetId="5" r:id="rId6"/>
    <sheet name="待摊环境服务费" sheetId="6" r:id="rId7"/>
  </sheets>
  <externalReferences>
    <externalReference r:id="rId8"/>
  </externalReferences>
  <calcPr calcId="125725"/>
</workbook>
</file>

<file path=xl/calcChain.xml><?xml version="1.0" encoding="utf-8"?>
<calcChain xmlns="http://schemas.openxmlformats.org/spreadsheetml/2006/main">
  <c r="H38" i="4"/>
  <c r="E34" i="9" l="1"/>
  <c r="E35" s="1"/>
  <c r="D34"/>
  <c r="D35" s="1"/>
  <c r="E31"/>
  <c r="D31"/>
  <c r="E30"/>
  <c r="D30"/>
  <c r="D29"/>
  <c r="E27"/>
  <c r="D24"/>
  <c r="D27" s="1"/>
  <c r="E16"/>
  <c r="D15"/>
  <c r="D13"/>
  <c r="D12"/>
  <c r="D11"/>
  <c r="D10"/>
  <c r="D8"/>
  <c r="D7"/>
  <c r="D6"/>
  <c r="D5"/>
  <c r="D4"/>
  <c r="D33" l="1"/>
  <c r="D36" s="1"/>
  <c r="D16"/>
  <c r="D38" l="1"/>
  <c r="Q24" i="2" l="1"/>
  <c r="J35" i="8" l="1"/>
  <c r="J13"/>
  <c r="J14"/>
  <c r="B13" i="2" l="1"/>
  <c r="B6" i="3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J37"/>
  <c r="B22" i="2"/>
  <c r="D38" i="4"/>
  <c r="B17" i="2" s="1"/>
  <c r="E38" i="4"/>
  <c r="B19" i="2" s="1"/>
  <c r="F38" i="4"/>
  <c r="B21" i="2" s="1"/>
  <c r="G38" i="4"/>
  <c r="B20" i="2" s="1"/>
  <c r="C38" i="4"/>
  <c r="B16" i="2" s="1"/>
  <c r="D37" i="3"/>
  <c r="E37"/>
  <c r="F37"/>
  <c r="G37"/>
  <c r="H37"/>
  <c r="I37"/>
  <c r="K37"/>
  <c r="C37"/>
  <c r="H38" i="8"/>
  <c r="H37"/>
  <c r="H36"/>
  <c r="H34"/>
  <c r="H31"/>
  <c r="H29"/>
  <c r="H26"/>
  <c r="H25"/>
  <c r="H24"/>
  <c r="I22"/>
  <c r="H19"/>
  <c r="H18"/>
  <c r="I17"/>
  <c r="H16"/>
  <c r="H15"/>
  <c r="H8"/>
  <c r="H5"/>
  <c r="Q20" i="2"/>
  <c r="Q26" s="1"/>
  <c r="Q14"/>
  <c r="Q10"/>
  <c r="B26" l="1"/>
  <c r="C37" i="5"/>
  <c r="B37"/>
  <c r="E29" i="9" l="1"/>
  <c r="E33" s="1"/>
  <c r="B35" i="8"/>
  <c r="D39"/>
  <c r="E39"/>
  <c r="F39"/>
  <c r="G39"/>
  <c r="H39"/>
  <c r="C39"/>
  <c r="B38"/>
  <c r="B37"/>
  <c r="B36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R10" i="2"/>
  <c r="R7"/>
  <c r="E38" i="9" l="1"/>
  <c r="E36"/>
  <c r="I39" i="8"/>
  <c r="J39"/>
  <c r="S10" i="2" l="1"/>
  <c r="B37" i="6"/>
  <c r="U26" i="2"/>
  <c r="B36" i="4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C13" i="2" l="1"/>
  <c r="B39" i="8"/>
  <c r="B5" i="3"/>
  <c r="B38" i="4"/>
  <c r="B37" i="3" l="1"/>
</calcChain>
</file>

<file path=xl/comments1.xml><?xml version="1.0" encoding="utf-8"?>
<comments xmlns="http://schemas.openxmlformats.org/spreadsheetml/2006/main">
  <authors>
    <author>张晓雪</author>
  </authors>
  <commentList>
    <comment ref="D10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售房款</t>
        </r>
        <r>
          <rPr>
            <sz val="9"/>
            <color indexed="81"/>
            <rFont val="Tahoma"/>
            <family val="2"/>
          </rPr>
          <t>54.62</t>
        </r>
        <r>
          <rPr>
            <sz val="9"/>
            <color indexed="81"/>
            <rFont val="宋体"/>
            <family val="3"/>
            <charset val="134"/>
          </rPr>
          <t>万元</t>
        </r>
      </text>
    </comment>
    <comment ref="D13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其中：</t>
        </r>
        <r>
          <rPr>
            <sz val="9"/>
            <color indexed="81"/>
            <rFont val="Tahoma"/>
            <family val="2"/>
          </rPr>
          <t>3H</t>
        </r>
        <r>
          <rPr>
            <sz val="9"/>
            <color indexed="81"/>
            <rFont val="宋体"/>
            <family val="3"/>
            <charset val="134"/>
          </rPr>
          <t>补助工程</t>
        </r>
        <r>
          <rPr>
            <sz val="9"/>
            <color indexed="81"/>
            <rFont val="Tahoma"/>
            <family val="2"/>
          </rPr>
          <t>475</t>
        </r>
        <r>
          <rPr>
            <sz val="9"/>
            <color indexed="81"/>
            <rFont val="宋体"/>
            <family val="3"/>
            <charset val="134"/>
          </rPr>
          <t>万元；
体检</t>
        </r>
        <r>
          <rPr>
            <sz val="9"/>
            <color indexed="81"/>
            <rFont val="Tahoma"/>
            <family val="2"/>
          </rPr>
          <t>37.4</t>
        </r>
        <r>
          <rPr>
            <sz val="9"/>
            <color indexed="81"/>
            <rFont val="宋体"/>
            <family val="3"/>
            <charset val="134"/>
          </rPr>
          <t>万元
交叉团队</t>
        </r>
        <r>
          <rPr>
            <sz val="9"/>
            <color indexed="81"/>
            <rFont val="Tahoma"/>
            <family val="2"/>
          </rPr>
          <t>50</t>
        </r>
        <r>
          <rPr>
            <sz val="9"/>
            <color indexed="81"/>
            <rFont val="宋体"/>
            <family val="3"/>
            <charset val="134"/>
          </rPr>
          <t>万元</t>
        </r>
      </text>
    </comment>
    <comment ref="D15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房屋维修</t>
        </r>
        <r>
          <rPr>
            <sz val="9"/>
            <color indexed="81"/>
            <rFont val="Tahoma"/>
            <family val="2"/>
          </rPr>
          <t>1400</t>
        </r>
        <r>
          <rPr>
            <sz val="9"/>
            <color indexed="81"/>
            <rFont val="宋体"/>
            <family val="3"/>
            <charset val="134"/>
          </rPr>
          <t>万元；
利息收入</t>
        </r>
        <r>
          <rPr>
            <sz val="9"/>
            <color indexed="81"/>
            <rFont val="Tahoma"/>
            <family val="2"/>
          </rPr>
          <t>800</t>
        </r>
        <r>
          <rPr>
            <sz val="9"/>
            <color indexed="81"/>
            <rFont val="宋体"/>
            <family val="3"/>
            <charset val="134"/>
          </rPr>
          <t>万元；
周转房收入</t>
        </r>
        <r>
          <rPr>
            <sz val="9"/>
            <color indexed="81"/>
            <rFont val="Tahoma"/>
            <family val="2"/>
          </rPr>
          <t>450</t>
        </r>
        <r>
          <rPr>
            <sz val="9"/>
            <color indexed="81"/>
            <rFont val="宋体"/>
            <family val="3"/>
            <charset val="134"/>
          </rPr>
          <t>万元</t>
        </r>
        <r>
          <rPr>
            <sz val="9"/>
            <color indexed="81"/>
            <rFont val="Tahoma"/>
            <family val="2"/>
          </rPr>
          <t xml:space="preserve">;
</t>
        </r>
        <r>
          <rPr>
            <sz val="9"/>
            <color indexed="81"/>
            <rFont val="宋体"/>
            <family val="3"/>
            <charset val="134"/>
          </rPr>
          <t>售房款转入</t>
        </r>
        <r>
          <rPr>
            <sz val="9"/>
            <color indexed="81"/>
            <rFont val="Tahoma"/>
            <family val="2"/>
          </rPr>
          <t>54.62</t>
        </r>
        <r>
          <rPr>
            <sz val="9"/>
            <color indexed="81"/>
            <rFont val="宋体"/>
            <family val="3"/>
            <charset val="134"/>
          </rPr>
          <t>万元。</t>
        </r>
      </text>
    </comment>
    <comment ref="D19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科研人员</t>
        </r>
        <r>
          <rPr>
            <sz val="9"/>
            <color indexed="81"/>
            <rFont val="Tahoma"/>
            <family val="2"/>
          </rPr>
          <t>457</t>
        </r>
        <r>
          <rPr>
            <sz val="9"/>
            <color indexed="81"/>
            <rFont val="宋体"/>
            <family val="3"/>
            <charset val="134"/>
          </rPr>
          <t>人（含院士</t>
        </r>
        <r>
          <rPr>
            <sz val="9"/>
            <color indexed="81"/>
            <rFont val="Tahoma"/>
            <family val="2"/>
          </rPr>
          <t>7</t>
        </r>
        <r>
          <rPr>
            <sz val="9"/>
            <color indexed="81"/>
            <rFont val="宋体"/>
            <family val="3"/>
            <charset val="134"/>
          </rPr>
          <t>人）
院士应发</t>
        </r>
        <r>
          <rPr>
            <sz val="9"/>
            <color indexed="81"/>
            <rFont val="Tahoma"/>
            <family val="2"/>
          </rPr>
          <t>474.28</t>
        </r>
        <r>
          <rPr>
            <sz val="9"/>
            <color indexed="81"/>
            <rFont val="宋体"/>
            <family val="3"/>
            <charset val="134"/>
          </rPr>
          <t>万元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宋体"/>
            <family val="3"/>
            <charset val="134"/>
          </rPr>
          <t>（人均</t>
        </r>
        <r>
          <rPr>
            <sz val="9"/>
            <color indexed="81"/>
            <rFont val="Tahoma"/>
            <family val="2"/>
          </rPr>
          <t>6.27*7</t>
        </r>
        <r>
          <rPr>
            <sz val="9"/>
            <color indexed="81"/>
            <rFont val="宋体"/>
            <family val="3"/>
            <charset val="134"/>
          </rPr>
          <t>人）</t>
        </r>
        <r>
          <rPr>
            <sz val="9"/>
            <color indexed="81"/>
            <rFont val="Tahoma"/>
            <family val="2"/>
          </rPr>
          <t>=430.39</t>
        </r>
        <r>
          <rPr>
            <sz val="9"/>
            <color indexed="81"/>
            <rFont val="宋体"/>
            <family val="3"/>
            <charset val="134"/>
          </rPr>
          <t>万元；
薪级工资</t>
        </r>
        <r>
          <rPr>
            <sz val="9"/>
            <color indexed="81"/>
            <rFont val="Tahoma"/>
            <family val="2"/>
          </rPr>
          <t>836.16</t>
        </r>
        <r>
          <rPr>
            <sz val="9"/>
            <color indexed="81"/>
            <rFont val="宋体"/>
            <family val="3"/>
            <charset val="134"/>
          </rPr>
          <t>万元；
岗位工资</t>
        </r>
        <r>
          <rPr>
            <sz val="9"/>
            <color indexed="81"/>
            <rFont val="Tahoma"/>
            <family val="2"/>
          </rPr>
          <t>1285.20</t>
        </r>
        <r>
          <rPr>
            <sz val="9"/>
            <color indexed="81"/>
            <rFont val="宋体"/>
            <family val="3"/>
            <charset val="134"/>
          </rPr>
          <t>万元；
购房补贴</t>
        </r>
        <r>
          <rPr>
            <sz val="9"/>
            <color indexed="81"/>
            <rFont val="Tahoma"/>
            <family val="2"/>
          </rPr>
          <t>412.78</t>
        </r>
        <r>
          <rPr>
            <sz val="9"/>
            <color indexed="81"/>
            <rFont val="宋体"/>
            <family val="3"/>
            <charset val="134"/>
          </rPr>
          <t>万元；
提租补贴</t>
        </r>
        <r>
          <rPr>
            <sz val="9"/>
            <color indexed="81"/>
            <rFont val="Tahoma"/>
            <family val="2"/>
          </rPr>
          <t>51.54</t>
        </r>
        <r>
          <rPr>
            <sz val="9"/>
            <color indexed="81"/>
            <rFont val="宋体"/>
            <family val="3"/>
            <charset val="134"/>
          </rPr>
          <t>万元；
取暖补贴</t>
        </r>
        <r>
          <rPr>
            <sz val="9"/>
            <color indexed="81"/>
            <rFont val="Tahoma"/>
            <family val="2"/>
          </rPr>
          <t>118.78</t>
        </r>
        <r>
          <rPr>
            <sz val="9"/>
            <color indexed="81"/>
            <rFont val="宋体"/>
            <family val="3"/>
            <charset val="134"/>
          </rPr>
          <t>万元；
物业补贴</t>
        </r>
        <r>
          <rPr>
            <sz val="9"/>
            <color indexed="81"/>
            <rFont val="Tahoma"/>
            <family val="2"/>
          </rPr>
          <t>117.46</t>
        </r>
        <r>
          <rPr>
            <sz val="9"/>
            <color indexed="81"/>
            <rFont val="宋体"/>
            <family val="3"/>
            <charset val="134"/>
          </rPr>
          <t>万元；
小计：（</t>
        </r>
        <r>
          <rPr>
            <sz val="9"/>
            <color indexed="81"/>
            <rFont val="Tahoma"/>
            <family val="2"/>
          </rPr>
          <t>3296.20-43.89</t>
        </r>
        <r>
          <rPr>
            <sz val="9"/>
            <color indexed="81"/>
            <rFont val="宋体"/>
            <family val="3"/>
            <charset val="134"/>
          </rPr>
          <t>）</t>
        </r>
        <r>
          <rPr>
            <sz val="9"/>
            <color indexed="81"/>
            <rFont val="Tahoma"/>
            <family val="2"/>
          </rPr>
          <t>3252.31</t>
        </r>
        <r>
          <rPr>
            <sz val="9"/>
            <color indexed="81"/>
            <rFont val="宋体"/>
            <family val="3"/>
            <charset val="134"/>
          </rPr>
          <t>万元
人均</t>
        </r>
        <r>
          <rPr>
            <sz val="9"/>
            <color indexed="81"/>
            <rFont val="Tahoma"/>
            <family val="2"/>
          </rPr>
          <t>6.27</t>
        </r>
        <r>
          <rPr>
            <sz val="9"/>
            <color indexed="81"/>
            <rFont val="宋体"/>
            <family val="3"/>
            <charset val="134"/>
          </rPr>
          <t>万元</t>
        </r>
        <r>
          <rPr>
            <sz val="9"/>
            <color indexed="81"/>
            <rFont val="Tahoma"/>
            <family val="2"/>
          </rPr>
          <t>=</t>
        </r>
        <r>
          <rPr>
            <sz val="9"/>
            <color indexed="81"/>
            <rFont val="宋体"/>
            <family val="3"/>
            <charset val="134"/>
          </rPr>
          <t>（</t>
        </r>
        <r>
          <rPr>
            <sz val="9"/>
            <color indexed="81"/>
            <rFont val="Tahoma"/>
            <family val="2"/>
          </rPr>
          <t>3296.20-474.28</t>
        </r>
        <r>
          <rPr>
            <sz val="9"/>
            <color indexed="81"/>
            <rFont val="宋体"/>
            <family val="3"/>
            <charset val="134"/>
          </rPr>
          <t>）</t>
        </r>
        <r>
          <rPr>
            <sz val="9"/>
            <color indexed="81"/>
            <rFont val="Tahoma"/>
            <family val="2"/>
          </rPr>
          <t>/450</t>
        </r>
        <r>
          <rPr>
            <sz val="9"/>
            <color indexed="81"/>
            <rFont val="宋体"/>
            <family val="3"/>
            <charset val="134"/>
          </rPr>
          <t>人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>这部分在院士应发数中重复计算了。
将住房公积金、购房补贴、提租、物业、取暖并入相应人员工资计算</t>
        </r>
      </text>
    </comment>
    <comment ref="D20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58</t>
        </r>
        <r>
          <rPr>
            <sz val="9"/>
            <color indexed="81"/>
            <rFont val="宋体"/>
            <family val="3"/>
            <charset val="134"/>
          </rPr>
          <t>人</t>
        </r>
      </text>
    </comment>
    <comment ref="D21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54</t>
        </r>
        <r>
          <rPr>
            <sz val="9"/>
            <color indexed="81"/>
            <rFont val="宋体"/>
            <family val="3"/>
            <charset val="134"/>
          </rPr>
          <t>人（在编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宋体"/>
            <family val="3"/>
            <charset val="134"/>
          </rPr>
          <t>项目）</t>
        </r>
      </text>
    </comment>
    <comment ref="D22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12</t>
        </r>
        <r>
          <rPr>
            <sz val="9"/>
            <color indexed="81"/>
            <rFont val="宋体"/>
            <family val="3"/>
            <charset val="134"/>
          </rPr>
          <t>人</t>
        </r>
      </text>
    </comment>
    <comment ref="D23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返还</t>
        </r>
        <r>
          <rPr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宋体"/>
            <family val="3"/>
            <charset val="134"/>
          </rPr>
          <t>年管理费</t>
        </r>
      </text>
    </comment>
    <comment ref="D24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数据来源</t>
        </r>
        <r>
          <rPr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宋体"/>
            <family val="3"/>
            <charset val="134"/>
          </rPr>
          <t>年院决算</t>
        </r>
        <r>
          <rPr>
            <sz val="9"/>
            <color indexed="81"/>
            <rFont val="Tahoma"/>
            <family val="2"/>
          </rPr>
          <t>02</t>
        </r>
        <r>
          <rPr>
            <sz val="9"/>
            <color indexed="81"/>
            <rFont val="宋体"/>
            <family val="3"/>
            <charset val="134"/>
          </rPr>
          <t>表</t>
        </r>
      </text>
    </comment>
    <comment ref="D25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数据来源院决</t>
        </r>
        <r>
          <rPr>
            <sz val="9"/>
            <color indexed="81"/>
            <rFont val="Tahoma"/>
            <family val="2"/>
          </rPr>
          <t>02</t>
        </r>
        <r>
          <rPr>
            <sz val="9"/>
            <color indexed="81"/>
            <rFont val="宋体"/>
            <family val="3"/>
            <charset val="134"/>
          </rPr>
          <t>表：</t>
        </r>
        <r>
          <rPr>
            <sz val="9"/>
            <color indexed="81"/>
            <rFont val="Tahoma"/>
            <family val="2"/>
          </rPr>
          <t>6781.73</t>
        </r>
        <r>
          <rPr>
            <sz val="9"/>
            <color indexed="81"/>
            <rFont val="宋体"/>
            <family val="3"/>
            <charset val="134"/>
          </rPr>
          <t>万元。
因</t>
        </r>
        <r>
          <rPr>
            <sz val="9"/>
            <color indexed="81"/>
            <rFont val="Tahoma"/>
            <family val="2"/>
          </rPr>
          <t>2017</t>
        </r>
        <r>
          <rPr>
            <sz val="9"/>
            <color indexed="81"/>
            <rFont val="宋体"/>
            <family val="3"/>
            <charset val="134"/>
          </rPr>
          <t>年补发</t>
        </r>
        <r>
          <rPr>
            <sz val="9"/>
            <color indexed="81"/>
            <rFont val="Tahoma"/>
            <family val="2"/>
          </rPr>
          <t>2016</t>
        </r>
        <r>
          <rPr>
            <sz val="9"/>
            <color indexed="81"/>
            <rFont val="宋体"/>
            <family val="3"/>
            <charset val="134"/>
          </rPr>
          <t>年工资造成增幅较大，综合上述原因，</t>
        </r>
        <r>
          <rPr>
            <sz val="9"/>
            <color indexed="81"/>
            <rFont val="Tahoma"/>
            <family val="2"/>
          </rPr>
          <t>,18</t>
        </r>
        <r>
          <rPr>
            <sz val="9"/>
            <color indexed="81"/>
            <rFont val="宋体"/>
            <family val="3"/>
            <charset val="134"/>
          </rPr>
          <t>年按平均数预算（</t>
        </r>
        <r>
          <rPr>
            <sz val="9"/>
            <color indexed="81"/>
            <rFont val="Tahoma"/>
            <family val="2"/>
          </rPr>
          <t>5064</t>
        </r>
        <r>
          <rPr>
            <sz val="9"/>
            <color indexed="81"/>
            <rFont val="宋体"/>
            <family val="3"/>
            <charset val="134"/>
          </rPr>
          <t>万元</t>
        </r>
        <r>
          <rPr>
            <sz val="9"/>
            <color indexed="81"/>
            <rFont val="Tahoma"/>
            <family val="2"/>
          </rPr>
          <t>+6782</t>
        </r>
        <r>
          <rPr>
            <sz val="9"/>
            <color indexed="81"/>
            <rFont val="宋体"/>
            <family val="3"/>
            <charset val="134"/>
          </rPr>
          <t>万元）</t>
        </r>
        <r>
          <rPr>
            <sz val="9"/>
            <color indexed="81"/>
            <rFont val="Tahoma"/>
            <family val="2"/>
          </rPr>
          <t>/2=5923</t>
        </r>
        <r>
          <rPr>
            <sz val="9"/>
            <color indexed="81"/>
            <rFont val="宋体"/>
            <family val="3"/>
            <charset val="134"/>
          </rPr>
          <t>万元</t>
        </r>
      </text>
    </comment>
  </commentList>
</comments>
</file>

<file path=xl/comments2.xml><?xml version="1.0" encoding="utf-8"?>
<comments xmlns="http://schemas.openxmlformats.org/spreadsheetml/2006/main">
  <authors>
    <author>Administrator</author>
    <author>张晓雪</author>
  </authors>
  <commentList>
    <comment ref="Q4" authorId="0">
      <text>
        <r>
          <rPr>
            <b/>
            <sz val="9"/>
            <rFont val="宋体"/>
            <charset val="134"/>
          </rPr>
          <t>Administra</t>
        </r>
        <r>
          <rPr>
            <sz val="9"/>
            <rFont val="宋体"/>
            <charset val="134"/>
          </rPr>
          <t>科学园南里人才公寓1套135万元</t>
        </r>
      </text>
    </comment>
    <comment ref="Q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周转公寓改造总经费468万元，院补贴234万元，自筹200万元
</t>
        </r>
      </text>
    </comment>
    <comment ref="V5" authorId="1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实际支出约</t>
        </r>
        <r>
          <rPr>
            <sz val="9"/>
            <color indexed="81"/>
            <rFont val="Tahoma"/>
            <family val="2"/>
          </rPr>
          <t>1392</t>
        </r>
        <r>
          <rPr>
            <sz val="9"/>
            <color indexed="81"/>
            <rFont val="宋体"/>
            <family val="3"/>
            <charset val="134"/>
          </rPr>
          <t>万元</t>
        </r>
        <r>
          <rPr>
            <sz val="9"/>
            <color indexed="81"/>
            <rFont val="Tahoma"/>
            <family val="2"/>
          </rPr>
          <t>.</t>
        </r>
      </text>
    </comment>
    <comment ref="Q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食堂改造总计254万元，其中院补贴178万元，自筹（含家具）100万元</t>
        </r>
      </text>
    </comment>
    <comment ref="R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1.“3H”食堂、公寓改造及健身设施自筹373万元；2.博士后公寓、食堂等家具维修10万元；3.青年公寓修缮自筹30万元；城区平房大修120万元（分院拨款90万元）</t>
        </r>
      </text>
    </comment>
    <comment ref="V9" authorId="1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廊坊基建实际未支出。</t>
        </r>
      </text>
    </comment>
    <comment ref="Q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所区物业费414万元；城里平房物业费24万元；廊坊园区物业费待定；
北京园区大盘纸，新增坐便器一次性纸垫等7万元，65个卫生间门帘更新0.8万元</t>
        </r>
      </text>
    </comment>
    <comment ref="R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1.北京园区约340万元；2.廊坊园区约60万元；3.城区平房25万元；4.老化草坪更新约 2000平方米；
5.所区卫生大盘纸6.5万元</t>
        </r>
      </text>
    </comment>
    <comment ref="T14" authorId="1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物业费</t>
        </r>
        <r>
          <rPr>
            <sz val="9"/>
            <color indexed="81"/>
            <rFont val="Tahoma"/>
            <family val="2"/>
          </rPr>
          <t>297.23</t>
        </r>
        <r>
          <rPr>
            <sz val="9"/>
            <color indexed="81"/>
            <rFont val="宋体"/>
            <family val="3"/>
            <charset val="134"/>
          </rPr>
          <t>万元；
卫生纸</t>
        </r>
        <r>
          <rPr>
            <sz val="9"/>
            <color indexed="81"/>
            <rFont val="Tahoma"/>
            <family val="2"/>
          </rPr>
          <t>7</t>
        </r>
        <r>
          <rPr>
            <sz val="9"/>
            <color indexed="81"/>
            <rFont val="宋体"/>
            <family val="3"/>
            <charset val="134"/>
          </rPr>
          <t xml:space="preserve">万元；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U14" authorId="1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物业</t>
        </r>
        <r>
          <rPr>
            <sz val="9"/>
            <color indexed="81"/>
            <rFont val="Tahoma"/>
            <family val="2"/>
          </rPr>
          <t>290</t>
        </r>
        <r>
          <rPr>
            <sz val="9"/>
            <color indexed="81"/>
            <rFont val="宋体"/>
            <family val="3"/>
            <charset val="134"/>
          </rPr>
          <t>万元
其他</t>
        </r>
        <r>
          <rPr>
            <sz val="9"/>
            <color indexed="81"/>
            <rFont val="Tahoma"/>
            <family val="2"/>
          </rPr>
          <t>12</t>
        </r>
        <r>
          <rPr>
            <sz val="9"/>
            <color indexed="81"/>
            <rFont val="宋体"/>
            <family val="3"/>
            <charset val="134"/>
          </rPr>
          <t>万元（卫生纸</t>
        </r>
        <r>
          <rPr>
            <sz val="9"/>
            <color indexed="81"/>
            <rFont val="Tahoma"/>
            <family val="2"/>
          </rPr>
          <t>7</t>
        </r>
        <r>
          <rPr>
            <sz val="9"/>
            <color indexed="81"/>
            <rFont val="宋体"/>
            <family val="3"/>
            <charset val="134"/>
          </rPr>
          <t>万，零星工程</t>
        </r>
        <r>
          <rPr>
            <sz val="9"/>
            <color indexed="81"/>
            <rFont val="Tahoma"/>
            <family val="2"/>
          </rPr>
          <t>5</t>
        </r>
        <r>
          <rPr>
            <sz val="9"/>
            <color indexed="81"/>
            <rFont val="宋体"/>
            <family val="3"/>
            <charset val="134"/>
          </rPr>
          <t>万）</t>
        </r>
      </text>
    </comment>
    <comment ref="Q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中关村及科学院南里人才房取暖费
中关村及科学院南里人才房物业费</t>
        </r>
      </text>
    </comment>
    <comment ref="T20" authorId="1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周转房自行装修，不再列入研究所预算。</t>
        </r>
      </text>
    </comment>
    <comment ref="T23" authorId="1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从</t>
        </r>
        <r>
          <rPr>
            <sz val="9"/>
            <color indexed="81"/>
            <rFont val="Tahoma"/>
            <family val="2"/>
          </rPr>
          <t>2015</t>
        </r>
        <r>
          <rPr>
            <sz val="9"/>
            <color indexed="81"/>
            <rFont val="宋体"/>
            <family val="3"/>
            <charset val="134"/>
          </rPr>
          <t>年起全部分摊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宋体"/>
            <family val="3"/>
            <charset val="134"/>
          </rPr>
          <t>不在列入研究所支出。</t>
        </r>
      </text>
    </comment>
    <comment ref="B24" authorId="1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人才引进</t>
        </r>
      </text>
    </comment>
    <comment ref="Q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城里平房大修6项预算104万元，和平里屋顶及楼道门窗更新大修预算34.68万元</t>
        </r>
      </text>
    </comment>
    <comment ref="S24" authorId="1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新增水电费</t>
        </r>
        <r>
          <rPr>
            <sz val="9"/>
            <color indexed="81"/>
            <rFont val="Tahoma"/>
            <family val="2"/>
          </rPr>
          <t>210</t>
        </r>
        <r>
          <rPr>
            <sz val="9"/>
            <color indexed="81"/>
            <rFont val="宋体"/>
            <family val="3"/>
            <charset val="134"/>
          </rPr>
          <t>万元；廊坊、中关村公寓取暖费</t>
        </r>
        <r>
          <rPr>
            <sz val="9"/>
            <color indexed="81"/>
            <rFont val="Tahoma"/>
            <family val="2"/>
          </rPr>
          <t>123</t>
        </r>
        <r>
          <rPr>
            <sz val="9"/>
            <color indexed="81"/>
            <rFont val="宋体"/>
            <family val="3"/>
            <charset val="134"/>
          </rPr>
          <t>万元；</t>
        </r>
      </text>
    </comment>
    <comment ref="B25" authorId="1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拟自主部署课题</t>
        </r>
      </text>
    </comment>
    <comment ref="C25" authorId="1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所长统筹用于“一三五”部署</t>
        </r>
      </text>
    </comment>
    <comment ref="D25" authorId="1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材料科学重点实验室</t>
        </r>
        <r>
          <rPr>
            <sz val="9"/>
            <color indexed="81"/>
            <rFont val="Tahoma"/>
            <family val="2"/>
          </rPr>
          <t>MBE2/3 1000</t>
        </r>
        <r>
          <rPr>
            <sz val="9"/>
            <color indexed="81"/>
            <rFont val="宋体"/>
            <family val="3"/>
            <charset val="134"/>
          </rPr>
          <t>万元；
固态光电信息技术实验室支持</t>
        </r>
        <r>
          <rPr>
            <sz val="9"/>
            <color indexed="81"/>
            <rFont val="Tahoma"/>
            <family val="2"/>
          </rPr>
          <t>100</t>
        </r>
        <r>
          <rPr>
            <sz val="9"/>
            <color indexed="81"/>
            <rFont val="宋体"/>
            <family val="3"/>
            <charset val="134"/>
          </rPr>
          <t xml:space="preserve">万元；
</t>
        </r>
        <r>
          <rPr>
            <sz val="9"/>
            <color indexed="81"/>
            <rFont val="Tahoma"/>
            <family val="2"/>
          </rPr>
          <t>2016</t>
        </r>
        <r>
          <rPr>
            <sz val="9"/>
            <color indexed="81"/>
            <rFont val="宋体"/>
            <family val="3"/>
            <charset val="134"/>
          </rPr>
          <t>年部署课题未支出</t>
        </r>
        <r>
          <rPr>
            <sz val="9"/>
            <color indexed="81"/>
            <rFont val="Tahoma"/>
            <family val="2"/>
          </rPr>
          <t>1171.51</t>
        </r>
        <r>
          <rPr>
            <sz val="9"/>
            <color indexed="81"/>
            <rFont val="宋体"/>
            <family val="3"/>
            <charset val="134"/>
          </rPr>
          <t>万元</t>
        </r>
      </text>
    </comment>
  </commentList>
</comments>
</file>

<file path=xl/comments3.xml><?xml version="1.0" encoding="utf-8"?>
<comments xmlns="http://schemas.openxmlformats.org/spreadsheetml/2006/main">
  <authors>
    <author>张晓雪</author>
  </authors>
  <commentList>
    <comment ref="F9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汇款、网银手续费</t>
        </r>
      </text>
    </comment>
    <comment ref="F30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税审</t>
        </r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宋体"/>
            <family val="3"/>
            <charset val="134"/>
          </rPr>
          <t>万；审计</t>
        </r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宋体"/>
            <family val="3"/>
            <charset val="134"/>
          </rPr>
          <t>万元</t>
        </r>
      </text>
    </comment>
  </commentList>
</comments>
</file>

<file path=xl/comments4.xml><?xml version="1.0" encoding="utf-8"?>
<comments xmlns="http://schemas.openxmlformats.org/spreadsheetml/2006/main">
  <authors>
    <author>张晓雪</author>
  </authors>
  <commentList>
    <comment ref="H11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机房电费</t>
        </r>
        <r>
          <rPr>
            <sz val="9"/>
            <color indexed="81"/>
            <rFont val="Tahoma"/>
            <family val="2"/>
          </rPr>
          <t>20</t>
        </r>
        <r>
          <rPr>
            <sz val="9"/>
            <color indexed="81"/>
            <rFont val="宋体"/>
            <family val="3"/>
            <charset val="134"/>
          </rPr>
          <t>万元</t>
        </r>
      </text>
    </comment>
    <comment ref="E23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宋体"/>
            <family val="3"/>
            <charset val="134"/>
          </rPr>
          <t>、老师讲课费；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宋体"/>
            <family val="3"/>
            <charset val="134"/>
          </rPr>
          <t>、研究生系列讲座讲课费</t>
        </r>
        <r>
          <rPr>
            <sz val="9"/>
            <color indexed="81"/>
            <rFont val="Tahoma"/>
            <family val="2"/>
          </rPr>
          <t>;3</t>
        </r>
        <r>
          <rPr>
            <sz val="9"/>
            <color indexed="81"/>
            <rFont val="宋体"/>
            <family val="3"/>
            <charset val="134"/>
          </rPr>
          <t>、阅卷费；</t>
        </r>
        <r>
          <rPr>
            <sz val="9"/>
            <color indexed="81"/>
            <rFont val="Tahoma"/>
            <family val="2"/>
          </rPr>
          <t>4</t>
        </r>
        <r>
          <rPr>
            <sz val="9"/>
            <color indexed="81"/>
            <rFont val="宋体"/>
            <family val="3"/>
            <charset val="134"/>
          </rPr>
          <t>、英语免修奖励</t>
        </r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宋体"/>
            <family val="3"/>
            <charset val="134"/>
          </rPr>
          <t>万；</t>
        </r>
        <r>
          <rPr>
            <sz val="9"/>
            <color indexed="81"/>
            <rFont val="Tahoma"/>
            <family val="2"/>
          </rPr>
          <t>5</t>
        </r>
        <r>
          <rPr>
            <sz val="9"/>
            <color indexed="81"/>
            <rFont val="宋体"/>
            <family val="3"/>
            <charset val="134"/>
          </rPr>
          <t>、</t>
        </r>
        <r>
          <rPr>
            <sz val="9"/>
            <color indexed="81"/>
            <rFont val="Tahoma"/>
            <family val="2"/>
          </rPr>
          <t>“</t>
        </r>
        <r>
          <rPr>
            <sz val="9"/>
            <color indexed="81"/>
            <rFont val="宋体"/>
            <family val="3"/>
            <charset val="134"/>
          </rPr>
          <t>五四</t>
        </r>
        <r>
          <rPr>
            <sz val="9"/>
            <color indexed="81"/>
            <rFont val="Tahoma"/>
            <family val="2"/>
          </rPr>
          <t>”</t>
        </r>
        <r>
          <rPr>
            <sz val="9"/>
            <color indexed="81"/>
            <rFont val="宋体"/>
            <family val="3"/>
            <charset val="134"/>
          </rPr>
          <t>青年交流会奖金</t>
        </r>
        <r>
          <rPr>
            <sz val="9"/>
            <color indexed="81"/>
            <rFont val="Tahoma"/>
            <family val="2"/>
          </rPr>
          <t>5</t>
        </r>
        <r>
          <rPr>
            <sz val="9"/>
            <color indexed="81"/>
            <rFont val="宋体"/>
            <family val="3"/>
            <charset val="134"/>
          </rPr>
          <t xml:space="preserve">万。
</t>
        </r>
      </text>
    </comment>
    <comment ref="E30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宋体"/>
            <family val="3"/>
            <charset val="134"/>
          </rPr>
          <t>、研究生班费，</t>
        </r>
        <r>
          <rPr>
            <sz val="9"/>
            <color indexed="81"/>
            <rFont val="Tahoma"/>
            <family val="2"/>
          </rPr>
          <t>50</t>
        </r>
        <r>
          <rPr>
            <sz val="9"/>
            <color indexed="81"/>
            <rFont val="宋体"/>
            <family val="3"/>
            <charset val="134"/>
          </rPr>
          <t>元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人</t>
        </r>
        <r>
          <rPr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宋体"/>
            <family val="3"/>
            <charset val="134"/>
          </rPr>
          <t>年；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宋体"/>
            <family val="3"/>
            <charset val="134"/>
          </rPr>
          <t>、复试体检费；</t>
        </r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宋体"/>
            <family val="3"/>
            <charset val="134"/>
          </rPr>
          <t>、精英班费用</t>
        </r>
        <r>
          <rPr>
            <sz val="9"/>
            <color indexed="81"/>
            <rFont val="Tahoma"/>
            <family val="2"/>
          </rPr>
          <t>143</t>
        </r>
        <r>
          <rPr>
            <sz val="9"/>
            <color indexed="81"/>
            <rFont val="宋体"/>
            <family val="3"/>
            <charset val="134"/>
          </rPr>
          <t xml:space="preserve">万
</t>
        </r>
      </text>
    </comment>
    <comment ref="H30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1.</t>
        </r>
        <r>
          <rPr>
            <sz val="9"/>
            <color indexed="81"/>
            <rFont val="宋体"/>
            <family val="3"/>
            <charset val="134"/>
          </rPr>
          <t>根据学报编委会确定的新激励机制，</t>
        </r>
        <r>
          <rPr>
            <sz val="9"/>
            <color indexed="81"/>
            <rFont val="Tahoma"/>
            <family val="2"/>
          </rPr>
          <t>2019</t>
        </r>
        <r>
          <rPr>
            <sz val="9"/>
            <color indexed="81"/>
            <rFont val="宋体"/>
            <family val="3"/>
            <charset val="134"/>
          </rPr>
          <t>年对副主编、编委、专刊客编的激励酬金封顶</t>
        </r>
        <r>
          <rPr>
            <sz val="9"/>
            <color indexed="81"/>
            <rFont val="Tahoma"/>
            <family val="2"/>
          </rPr>
          <t>36</t>
        </r>
        <r>
          <rPr>
            <sz val="9"/>
            <color indexed="81"/>
            <rFont val="宋体"/>
            <family val="3"/>
            <charset val="134"/>
          </rPr>
          <t xml:space="preserve">万元；
</t>
        </r>
        <r>
          <rPr>
            <sz val="9"/>
            <color indexed="81"/>
            <rFont val="Tahoma"/>
            <family val="2"/>
          </rPr>
          <t>2.</t>
        </r>
        <r>
          <rPr>
            <sz val="9"/>
            <color indexed="81"/>
            <rFont val="宋体"/>
            <family val="3"/>
            <charset val="134"/>
          </rPr>
          <t>审稿费、稿费、印刷费、制图费、宣传费等出版费用预算</t>
        </r>
        <r>
          <rPr>
            <sz val="9"/>
            <color indexed="81"/>
            <rFont val="Tahoma"/>
            <family val="2"/>
          </rPr>
          <t>24</t>
        </r>
        <r>
          <rPr>
            <sz val="9"/>
            <color indexed="81"/>
            <rFont val="宋体"/>
            <family val="3"/>
            <charset val="134"/>
          </rPr>
          <t>万元。</t>
        </r>
      </text>
    </comment>
    <comment ref="H36" authorId="0">
      <text>
        <r>
          <rPr>
            <b/>
            <sz val="9"/>
            <color indexed="81"/>
            <rFont val="宋体"/>
            <family val="3"/>
            <charset val="134"/>
          </rPr>
          <t>张晓雪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根据党委系统、职代会系统的意见和提案，</t>
        </r>
        <r>
          <rPr>
            <sz val="9"/>
            <color indexed="81"/>
            <rFont val="Tahoma"/>
            <family val="2"/>
          </rPr>
          <t>2019</t>
        </r>
        <r>
          <rPr>
            <sz val="9"/>
            <color indexed="81"/>
            <rFont val="宋体"/>
            <family val="3"/>
            <charset val="134"/>
          </rPr>
          <t>年拟在青年公寓部署无线网络，初步预算</t>
        </r>
        <r>
          <rPr>
            <sz val="9"/>
            <color indexed="81"/>
            <rFont val="Tahoma"/>
            <family val="2"/>
          </rPr>
          <t>20</t>
        </r>
        <r>
          <rPr>
            <sz val="9"/>
            <color indexed="81"/>
            <rFont val="宋体"/>
            <family val="3"/>
            <charset val="134"/>
          </rPr>
          <t>万元，尚待所务会批准。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I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2017年支32.5万元，收24.4万元，差额8.1万元</t>
        </r>
      </text>
    </comment>
    <comment ref="J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中关村及科学院南里人才房取暖费
中关村及科学院南里人才房物业费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所区物业费414万元；城里平房物业费24万元；廊坊园区物业费待定；
北京园区大盘纸，新增坐便器一次性纸垫等7万元，65个卫生间门帘更新0.8万元</t>
        </r>
      </text>
    </comment>
    <comment ref="I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1.2017年一般维修36000元；2.博士生公寓客房床上用品更新30套，10350元；3.客房被单等清洗20000元；4.公寓电水壶更换150个18000元，微波炉2台1400元；5.博士生公寓空调内外机清洗160台48000元。</t>
        </r>
      </text>
    </comment>
    <comment ref="I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1.博士生公寓清洁用品18000元；2.客房一次性消耗品5000元。</t>
        </r>
      </text>
    </comment>
    <comment ref="H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公寓投币洗衣机更新7台</t>
        </r>
      </text>
    </comment>
    <comment ref="J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城里平房大修6项预算104万元，和平里屋顶及楼道门窗更新大修预算34.68万元</t>
        </r>
      </text>
    </comment>
  </commentList>
</comments>
</file>

<file path=xl/sharedStrings.xml><?xml version="1.0" encoding="utf-8"?>
<sst xmlns="http://schemas.openxmlformats.org/spreadsheetml/2006/main" count="412" uniqueCount="193">
  <si>
    <t>一、研究所预计收入</t>
  </si>
  <si>
    <t>单位：元</t>
  </si>
  <si>
    <t>款项来源</t>
  </si>
  <si>
    <t>2010年预算</t>
  </si>
  <si>
    <t>2011年预算</t>
  </si>
  <si>
    <t>2012年预算</t>
  </si>
  <si>
    <t>2013年预算</t>
  </si>
  <si>
    <t>2014年预算</t>
  </si>
  <si>
    <t>2015年预算</t>
  </si>
  <si>
    <t>财政拨款</t>
  </si>
  <si>
    <t>基本运行费-人员经费</t>
  </si>
  <si>
    <t>基本支出</t>
  </si>
  <si>
    <t>基本科研费-公用经费</t>
  </si>
  <si>
    <t>基本科研费-所长统筹</t>
  </si>
  <si>
    <t>项目支出</t>
  </si>
  <si>
    <t>离退休经费-人员经费</t>
  </si>
  <si>
    <t>基础设施改造维修经费</t>
  </si>
  <si>
    <t>基建经费</t>
  </si>
  <si>
    <t>财政+售房</t>
  </si>
  <si>
    <t>住房改革-购房补贴</t>
  </si>
  <si>
    <t>住房改革-住房公积金</t>
  </si>
  <si>
    <t>住房改革-提租补贴</t>
  </si>
  <si>
    <t>其他收入</t>
  </si>
  <si>
    <t>房屋维修、利息、周转房收入等</t>
  </si>
  <si>
    <t>收  入  总  计</t>
  </si>
  <si>
    <t>二、研究所预计支出</t>
  </si>
  <si>
    <t>人员费</t>
  </si>
  <si>
    <t>财政及其他</t>
  </si>
  <si>
    <t>人员费支出合计</t>
  </si>
  <si>
    <t>前沿布署课题</t>
  </si>
  <si>
    <t>公用经费</t>
  </si>
  <si>
    <t>专项经费-见支出预算</t>
  </si>
  <si>
    <t>机关职能部门经常性经费－见支出预算</t>
  </si>
  <si>
    <t>职工福利、工会经费等公共经费</t>
  </si>
  <si>
    <t>公用经费支出合计</t>
  </si>
  <si>
    <t>基建经费合计</t>
  </si>
  <si>
    <t>支 出 总 计</t>
  </si>
  <si>
    <t>三、研究所预计结余</t>
  </si>
  <si>
    <t>职能部门/项目</t>
  </si>
  <si>
    <t>2011年决算</t>
  </si>
  <si>
    <t>2010年决算</t>
  </si>
  <si>
    <t>2009年决算</t>
  </si>
  <si>
    <t>科技管理与质量控制处</t>
  </si>
  <si>
    <t>综合办公室</t>
  </si>
  <si>
    <t>人事处</t>
  </si>
  <si>
    <t>基建修购专项自筹</t>
  </si>
  <si>
    <t>财务资产处</t>
  </si>
  <si>
    <t>园区基建办</t>
  </si>
  <si>
    <t>研究生部</t>
  </si>
  <si>
    <t>基建经费小计</t>
  </si>
  <si>
    <t>图书信息中心</t>
  </si>
  <si>
    <t>离退休办公室</t>
  </si>
  <si>
    <t>职能部门小计</t>
  </si>
  <si>
    <t>支撑及后勤服务</t>
  </si>
  <si>
    <t>物业委托服务</t>
  </si>
  <si>
    <t>专项经费</t>
  </si>
  <si>
    <t>维修班</t>
  </si>
  <si>
    <t>党委</t>
  </si>
  <si>
    <t>高压</t>
  </si>
  <si>
    <t>保密经费</t>
  </si>
  <si>
    <t>锅炉房</t>
  </si>
  <si>
    <t>专利维护</t>
  </si>
  <si>
    <t>库房</t>
  </si>
  <si>
    <t>水运行</t>
  </si>
  <si>
    <t>离退休活动费</t>
  </si>
  <si>
    <t>周转房118100FZ01</t>
  </si>
  <si>
    <t>消防安全</t>
  </si>
  <si>
    <t>医务室</t>
  </si>
  <si>
    <t xml:space="preserve">居委会          </t>
  </si>
  <si>
    <t>引进人才匹配</t>
  </si>
  <si>
    <t>专项经费小计</t>
  </si>
  <si>
    <t>支撑及后勤服务合计</t>
  </si>
  <si>
    <t>单位：元</t>
    <phoneticPr fontId="7" type="noConversion"/>
  </si>
  <si>
    <r>
      <t xml:space="preserve">合 </t>
    </r>
    <r>
      <rPr>
        <sz val="11"/>
        <color indexed="8"/>
        <rFont val="宋体"/>
        <family val="3"/>
        <charset val="134"/>
      </rPr>
      <t xml:space="preserve">       </t>
    </r>
    <r>
      <rPr>
        <sz val="11"/>
        <color theme="1"/>
        <rFont val="宋体"/>
        <family val="2"/>
        <charset val="134"/>
        <scheme val="minor"/>
      </rPr>
      <t>计</t>
    </r>
    <phoneticPr fontId="7" type="noConversion"/>
  </si>
  <si>
    <t>合     计</t>
    <phoneticPr fontId="7" type="noConversion"/>
  </si>
  <si>
    <t>单位：元</t>
    <phoneticPr fontId="7" type="noConversion"/>
  </si>
  <si>
    <t>合      计</t>
    <phoneticPr fontId="7" type="noConversion"/>
  </si>
  <si>
    <t>居委会</t>
  </si>
  <si>
    <t>收取课题间接费用</t>
    <phoneticPr fontId="2" type="noConversion"/>
  </si>
  <si>
    <t>廊坊购地及自筹基建</t>
    <phoneticPr fontId="2" type="noConversion"/>
  </si>
  <si>
    <t>研究生及本科生培养补助经费</t>
    <phoneticPr fontId="2" type="noConversion"/>
  </si>
  <si>
    <t>院拨体检、奖励等</t>
    <phoneticPr fontId="2" type="noConversion"/>
  </si>
  <si>
    <t>研究生\本科生培养</t>
    <phoneticPr fontId="2" type="noConversion"/>
  </si>
  <si>
    <t>离退休经费（包括离休药费）</t>
    <phoneticPr fontId="2" type="noConversion"/>
  </si>
  <si>
    <t>医疗、养老、失业、工伤等社保</t>
    <phoneticPr fontId="2" type="noConversion"/>
  </si>
  <si>
    <t>合计</t>
    <phoneticPr fontId="7" type="noConversion"/>
  </si>
  <si>
    <t>廊坊基建、人才公寓及修购专项自筹经费</t>
    <phoneticPr fontId="2" type="noConversion"/>
  </si>
  <si>
    <t>其他收入</t>
    <phoneticPr fontId="2" type="noConversion"/>
  </si>
  <si>
    <t>预 算 科 目</t>
    <phoneticPr fontId="7" type="noConversion"/>
  </si>
  <si>
    <t>合计</t>
    <phoneticPr fontId="7" type="noConversion"/>
  </si>
  <si>
    <t>维修</t>
    <phoneticPr fontId="7" type="noConversion"/>
  </si>
  <si>
    <t>高压</t>
    <phoneticPr fontId="7" type="noConversion"/>
  </si>
  <si>
    <t>锅炉房</t>
    <phoneticPr fontId="7" type="noConversion"/>
  </si>
  <si>
    <t>水运行</t>
    <phoneticPr fontId="7" type="noConversion"/>
  </si>
  <si>
    <t>库房</t>
    <phoneticPr fontId="7" type="noConversion"/>
  </si>
  <si>
    <t>医务室</t>
    <phoneticPr fontId="7" type="noConversion"/>
  </si>
  <si>
    <t>公寓</t>
    <phoneticPr fontId="7" type="noConversion"/>
  </si>
  <si>
    <t>专项支出</t>
    <phoneticPr fontId="7" type="noConversion"/>
  </si>
  <si>
    <t>所党委</t>
    <phoneticPr fontId="7" type="noConversion"/>
  </si>
  <si>
    <t>保密经费</t>
    <phoneticPr fontId="7" type="noConversion"/>
  </si>
  <si>
    <t>研究生/本科生培养</t>
    <phoneticPr fontId="7" type="noConversion"/>
  </si>
  <si>
    <t>消防安全</t>
    <phoneticPr fontId="7" type="noConversion"/>
  </si>
  <si>
    <t>离退休活动</t>
    <phoneticPr fontId="7" type="noConversion"/>
  </si>
  <si>
    <t>机关职能部门合计</t>
    <phoneticPr fontId="7" type="noConversion"/>
  </si>
  <si>
    <t>科研管理与质量控制处</t>
    <phoneticPr fontId="7" type="noConversion"/>
  </si>
  <si>
    <t>人事处</t>
    <phoneticPr fontId="7" type="noConversion"/>
  </si>
  <si>
    <t>财务资产处</t>
    <phoneticPr fontId="7" type="noConversion"/>
  </si>
  <si>
    <t>基建园区处</t>
    <phoneticPr fontId="7" type="noConversion"/>
  </si>
  <si>
    <t>综合办公室</t>
    <phoneticPr fontId="7" type="noConversion"/>
  </si>
  <si>
    <t>研究生部</t>
    <phoneticPr fontId="7" type="noConversion"/>
  </si>
  <si>
    <t>离退休办公室</t>
    <phoneticPr fontId="7" type="noConversion"/>
  </si>
  <si>
    <t>图书信息中心</t>
    <phoneticPr fontId="7" type="noConversion"/>
  </si>
  <si>
    <t>2016年预算</t>
    <phoneticPr fontId="2" type="noConversion"/>
  </si>
  <si>
    <t>项     目</t>
    <phoneticPr fontId="2" type="noConversion"/>
  </si>
  <si>
    <t>项      目</t>
    <phoneticPr fontId="2" type="noConversion"/>
  </si>
  <si>
    <t>年度经费结余</t>
    <phoneticPr fontId="2" type="noConversion"/>
  </si>
  <si>
    <t>事业基金</t>
    <phoneticPr fontId="2" type="noConversion"/>
  </si>
  <si>
    <t>所区、家属区零星工程</t>
    <phoneticPr fontId="2" type="noConversion"/>
  </si>
  <si>
    <t>后勤服务性经费-见支出预算</t>
    <phoneticPr fontId="2" type="noConversion"/>
  </si>
  <si>
    <t>公共维护</t>
    <phoneticPr fontId="7" type="noConversion"/>
  </si>
  <si>
    <t>2017年预算</t>
    <phoneticPr fontId="2" type="noConversion"/>
  </si>
  <si>
    <t>图书、学报及信息化费用</t>
    <phoneticPr fontId="7" type="noConversion"/>
  </si>
  <si>
    <t>图书、学报及信息化建设等</t>
    <phoneticPr fontId="2" type="noConversion"/>
  </si>
  <si>
    <t>基本科研部署</t>
    <phoneticPr fontId="2" type="noConversion"/>
  </si>
  <si>
    <t>许可证、承研资格认证</t>
    <phoneticPr fontId="2" type="noConversion"/>
  </si>
  <si>
    <t>公共区域水电费</t>
    <phoneticPr fontId="2" type="noConversion"/>
  </si>
  <si>
    <t>2018年收入预算</t>
    <phoneticPr fontId="2" type="noConversion"/>
  </si>
  <si>
    <t>2018年预算</t>
    <phoneticPr fontId="2" type="noConversion"/>
  </si>
  <si>
    <t>2018年支出预算</t>
    <phoneticPr fontId="2" type="noConversion"/>
  </si>
  <si>
    <t>成果管理与转化</t>
    <phoneticPr fontId="7" type="noConversion"/>
  </si>
  <si>
    <t>研究生、青年公寓</t>
    <phoneticPr fontId="2" type="noConversion"/>
  </si>
  <si>
    <t>成果管理与转化</t>
    <phoneticPr fontId="2" type="noConversion"/>
  </si>
  <si>
    <t>单位：元</t>
    <phoneticPr fontId="29" type="noConversion"/>
  </si>
  <si>
    <t>预 算 科 目</t>
    <phoneticPr fontId="29" type="noConversion"/>
  </si>
  <si>
    <t>研发中心</t>
    <phoneticPr fontId="29" type="noConversion"/>
  </si>
  <si>
    <t>3号楼</t>
    <phoneticPr fontId="29" type="noConversion"/>
  </si>
  <si>
    <t>合      计</t>
    <phoneticPr fontId="29" type="noConversion"/>
  </si>
  <si>
    <t>2018年预算数</t>
    <phoneticPr fontId="2" type="noConversion"/>
  </si>
  <si>
    <r>
      <t xml:space="preserve">2019 </t>
    </r>
    <r>
      <rPr>
        <sz val="14"/>
        <color indexed="8"/>
        <rFont val="黑体"/>
        <family val="3"/>
        <charset val="134"/>
      </rPr>
      <t>年 机 关 职 能 部 门 经 费 预 算</t>
    </r>
    <phoneticPr fontId="7" type="noConversion"/>
  </si>
  <si>
    <t>工资福利支出</t>
    <phoneticPr fontId="29" type="noConversion"/>
  </si>
  <si>
    <t>商品和服务支出-办公费</t>
    <phoneticPr fontId="29" type="noConversion"/>
  </si>
  <si>
    <t>商品和服务支出-印刷费</t>
    <phoneticPr fontId="29" type="noConversion"/>
  </si>
  <si>
    <t>商品和服务支出-咨询费</t>
    <phoneticPr fontId="29" type="noConversion"/>
  </si>
  <si>
    <t>商品和服务支出-手续费</t>
    <phoneticPr fontId="29" type="noConversion"/>
  </si>
  <si>
    <t>商品和服务支出-水费</t>
    <phoneticPr fontId="29" type="noConversion"/>
  </si>
  <si>
    <t>商品和服务支出-电费</t>
    <phoneticPr fontId="29" type="noConversion"/>
  </si>
  <si>
    <t>商品和服务支出-邮电费</t>
    <phoneticPr fontId="29" type="noConversion"/>
  </si>
  <si>
    <t>商品和服务支出-取暖费</t>
    <phoneticPr fontId="29" type="noConversion"/>
  </si>
  <si>
    <t>商品和服务支出-物业管理费</t>
    <phoneticPr fontId="29" type="noConversion"/>
  </si>
  <si>
    <t>商品和服务支出-差旅费</t>
    <phoneticPr fontId="29" type="noConversion"/>
  </si>
  <si>
    <t>商品和服务支出-因公出国（境）费用</t>
    <phoneticPr fontId="29" type="noConversion"/>
  </si>
  <si>
    <t>商品和服务支出-维修（护）费</t>
    <phoneticPr fontId="29" type="noConversion"/>
  </si>
  <si>
    <t>商品和服务支出-租赁费</t>
    <phoneticPr fontId="29" type="noConversion"/>
  </si>
  <si>
    <t>商品和服务支出-会议费</t>
    <phoneticPr fontId="29" type="noConversion"/>
  </si>
  <si>
    <t>商品和服务支出-培训费</t>
    <phoneticPr fontId="29" type="noConversion"/>
  </si>
  <si>
    <t>商品和服务支出-公务接待费</t>
    <phoneticPr fontId="29" type="noConversion"/>
  </si>
  <si>
    <t>商品和服务支出-专用材料费</t>
    <phoneticPr fontId="29" type="noConversion"/>
  </si>
  <si>
    <t>商品和服务支出-劳务费</t>
    <phoneticPr fontId="29" type="noConversion"/>
  </si>
  <si>
    <t>商品和服务支出-委托业务费</t>
    <phoneticPr fontId="29" type="noConversion"/>
  </si>
  <si>
    <t>商品和服务支出-工会经费</t>
    <phoneticPr fontId="29" type="noConversion"/>
  </si>
  <si>
    <t>商品和服务支出-福利费</t>
    <phoneticPr fontId="29" type="noConversion"/>
  </si>
  <si>
    <t>商品和服务支出-公务用车运行维护费</t>
    <phoneticPr fontId="29" type="noConversion"/>
  </si>
  <si>
    <t>商品和服务支出-其他交通费用</t>
    <phoneticPr fontId="29" type="noConversion"/>
  </si>
  <si>
    <t>商品和服务支出-税金及附加费用</t>
    <phoneticPr fontId="29" type="noConversion"/>
  </si>
  <si>
    <t>商品和服务支出-其他商品和服务支出</t>
    <phoneticPr fontId="29" type="noConversion"/>
  </si>
  <si>
    <t>资本性支出-房屋建筑物构建</t>
    <phoneticPr fontId="29" type="noConversion"/>
  </si>
  <si>
    <t>资本性支出-办公设备购置</t>
    <phoneticPr fontId="29" type="noConversion"/>
  </si>
  <si>
    <t>资本性支出-专用设备购置</t>
    <phoneticPr fontId="29" type="noConversion"/>
  </si>
  <si>
    <t>资本性支出-基础设施建设</t>
    <phoneticPr fontId="29" type="noConversion"/>
  </si>
  <si>
    <t>资本性支出-大型修缮</t>
    <phoneticPr fontId="29" type="noConversion"/>
  </si>
  <si>
    <t>资本性支出-信息网络及软件购置更新</t>
    <phoneticPr fontId="29" type="noConversion"/>
  </si>
  <si>
    <t>资本性支出-无形资产购置</t>
    <phoneticPr fontId="29" type="noConversion"/>
  </si>
  <si>
    <t>资本性支出-其他资本性支出</t>
    <phoneticPr fontId="29" type="noConversion"/>
  </si>
  <si>
    <t>2019年预算</t>
    <phoneticPr fontId="2" type="noConversion"/>
  </si>
  <si>
    <t>人才公寓</t>
    <phoneticPr fontId="2" type="noConversion"/>
  </si>
  <si>
    <t>2019年预算</t>
    <phoneticPr fontId="2" type="noConversion"/>
  </si>
  <si>
    <t>周转房改造-自筹部分</t>
    <phoneticPr fontId="2" type="noConversion"/>
  </si>
  <si>
    <t>食堂改造-自筹部分</t>
    <phoneticPr fontId="2" type="noConversion"/>
  </si>
  <si>
    <t>2019年度研究所各部门经费支出预算</t>
    <phoneticPr fontId="2" type="noConversion"/>
  </si>
  <si>
    <t>2019年度研究所经费(非科研)收、支流量预算</t>
    <phoneticPr fontId="2" type="noConversion"/>
  </si>
  <si>
    <t>2019年收入预算</t>
    <phoneticPr fontId="2" type="noConversion"/>
  </si>
  <si>
    <t>2019年支出预算</t>
    <phoneticPr fontId="2" type="noConversion"/>
  </si>
  <si>
    <t xml:space="preserve">所领导、职能部门、支撑等 64人  </t>
    <phoneticPr fontId="2" type="noConversion"/>
  </si>
  <si>
    <t xml:space="preserve">运行保障部、医务室、物业、车队、公寓 57人 </t>
    <phoneticPr fontId="2" type="noConversion"/>
  </si>
  <si>
    <t>待岗、离岗、分流、病休人员工资 10人</t>
    <phoneticPr fontId="2" type="noConversion"/>
  </si>
  <si>
    <t>用所自有资金返还课题组人员经费</t>
    <phoneticPr fontId="2" type="noConversion"/>
  </si>
  <si>
    <t>博士后工资 47人</t>
    <phoneticPr fontId="2" type="noConversion"/>
  </si>
  <si>
    <t>科研工资及住房等补贴（含院士7人工资）490人</t>
    <phoneticPr fontId="2" type="noConversion"/>
  </si>
  <si>
    <r>
      <t xml:space="preserve">2019 </t>
    </r>
    <r>
      <rPr>
        <sz val="14"/>
        <color indexed="8"/>
        <rFont val="黑体"/>
        <family val="3"/>
        <charset val="134"/>
      </rPr>
      <t>年 专 项 支 出 经 费 预 算</t>
    </r>
    <phoneticPr fontId="7" type="noConversion"/>
  </si>
  <si>
    <t>后 勤 支 撑 部 门 2019 年 经 费 预 算</t>
    <phoneticPr fontId="7" type="noConversion"/>
  </si>
  <si>
    <r>
      <t>支撑系统2019</t>
    </r>
    <r>
      <rPr>
        <b/>
        <sz val="14"/>
        <color indexed="8"/>
        <rFont val="宋体"/>
        <charset val="134"/>
      </rPr>
      <t>年待摊经费预算</t>
    </r>
    <phoneticPr fontId="29" type="noConversion"/>
  </si>
  <si>
    <t>2019年居委会经费预算</t>
    <phoneticPr fontId="7" type="noConversion"/>
  </si>
  <si>
    <t>资本性支出-其他资本性支出</t>
    <phoneticPr fontId="29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</si>
</sst>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#,##0.00_);[Red]\(#,##0.00\)"/>
    <numFmt numFmtId="177" formatCode="#,##0.00_ "/>
  </numFmts>
  <fonts count="35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6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rgb="FF000000"/>
      <name val="黑体"/>
      <family val="3"/>
      <charset val="134"/>
    </font>
    <font>
      <sz val="11"/>
      <color theme="1"/>
      <name val="黑体"/>
      <family val="3"/>
      <charset val="134"/>
    </font>
    <font>
      <sz val="11"/>
      <name val="黑体"/>
      <family val="3"/>
      <charset val="134"/>
    </font>
    <font>
      <sz val="14"/>
      <color theme="1"/>
      <name val="黑体"/>
      <family val="3"/>
      <charset val="134"/>
    </font>
    <font>
      <sz val="14"/>
      <color indexed="8"/>
      <name val="黑体"/>
      <family val="3"/>
      <charset val="134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  <font>
      <sz val="12"/>
      <color theme="1"/>
      <name val="黑体"/>
      <family val="3"/>
      <charset val="134"/>
    </font>
    <font>
      <sz val="14"/>
      <name val="黑体"/>
      <family val="3"/>
      <charset val="134"/>
    </font>
    <font>
      <sz val="16"/>
      <name val="黑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0" borderId="0"/>
    <xf numFmtId="0" fontId="15" fillId="3" borderId="0">
      <alignment horizontal="right" vertical="top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43" fontId="0" fillId="0" borderId="0" xfId="1" applyFont="1">
      <alignment vertical="center"/>
    </xf>
    <xf numFmtId="0" fontId="0" fillId="0" borderId="1" xfId="0" applyBorder="1">
      <alignment vertical="center"/>
    </xf>
    <xf numFmtId="43" fontId="0" fillId="0" borderId="1" xfId="1" applyFont="1" applyBorder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right" vertical="center"/>
    </xf>
    <xf numFmtId="43" fontId="9" fillId="0" borderId="1" xfId="1" applyFont="1" applyFill="1" applyBorder="1">
      <alignment vertical="center"/>
    </xf>
    <xf numFmtId="0" fontId="0" fillId="0" borderId="0" xfId="0" applyFill="1">
      <alignment vertical="center"/>
    </xf>
    <xf numFmtId="0" fontId="11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8" xfId="0" applyBorder="1">
      <alignment vertical="center"/>
    </xf>
    <xf numFmtId="43" fontId="0" fillId="0" borderId="9" xfId="1" applyFont="1" applyBorder="1">
      <alignment vertical="center"/>
    </xf>
    <xf numFmtId="0" fontId="0" fillId="2" borderId="1" xfId="0" applyFill="1" applyBorder="1">
      <alignment vertical="center"/>
    </xf>
    <xf numFmtId="43" fontId="0" fillId="2" borderId="1" xfId="1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43" fontId="0" fillId="2" borderId="11" xfId="1" applyFont="1" applyFill="1" applyBorder="1">
      <alignment vertical="center"/>
    </xf>
    <xf numFmtId="43" fontId="0" fillId="2" borderId="12" xfId="1" applyFont="1" applyFill="1" applyBorder="1">
      <alignment vertical="center"/>
    </xf>
    <xf numFmtId="176" fontId="14" fillId="0" borderId="1" xfId="1" applyNumberFormat="1" applyFont="1" applyFill="1" applyBorder="1" applyAlignment="1" applyProtection="1"/>
    <xf numFmtId="43" fontId="0" fillId="0" borderId="13" xfId="1" applyFont="1" applyBorder="1">
      <alignment vertical="center"/>
    </xf>
    <xf numFmtId="43" fontId="0" fillId="2" borderId="14" xfId="1" applyFont="1" applyFill="1" applyBorder="1">
      <alignment vertical="center"/>
    </xf>
    <xf numFmtId="43" fontId="0" fillId="2" borderId="1" xfId="0" applyNumberFormat="1" applyFill="1" applyBorder="1">
      <alignment vertical="center"/>
    </xf>
    <xf numFmtId="43" fontId="0" fillId="0" borderId="1" xfId="0" applyNumberFormat="1" applyBorder="1">
      <alignment vertical="center"/>
    </xf>
    <xf numFmtId="43" fontId="0" fillId="0" borderId="13" xfId="0" applyNumberFormat="1" applyBorder="1">
      <alignment vertical="center"/>
    </xf>
    <xf numFmtId="43" fontId="0" fillId="2" borderId="14" xfId="0" applyNumberFormat="1" applyFill="1" applyBorder="1">
      <alignment vertical="center"/>
    </xf>
    <xf numFmtId="0" fontId="14" fillId="0" borderId="0" xfId="1" applyNumberFormat="1" applyFont="1" applyFill="1" applyBorder="1" applyAlignment="1" applyProtection="1"/>
    <xf numFmtId="0" fontId="14" fillId="0" borderId="0" xfId="1" applyNumberFormat="1" applyFont="1" applyFill="1" applyBorder="1" applyAlignment="1" applyProtection="1">
      <alignment horizontal="right"/>
    </xf>
    <xf numFmtId="43" fontId="9" fillId="2" borderId="1" xfId="1" applyFont="1" applyFill="1" applyBorder="1">
      <alignment vertical="center"/>
    </xf>
    <xf numFmtId="0" fontId="12" fillId="2" borderId="1" xfId="2" applyFont="1" applyFill="1" applyBorder="1" applyAlignment="1">
      <alignment horizontal="center"/>
    </xf>
    <xf numFmtId="0" fontId="12" fillId="2" borderId="1" xfId="1" applyNumberFormat="1" applyFont="1" applyFill="1" applyBorder="1" applyAlignment="1" applyProtection="1">
      <alignment horizontal="center"/>
    </xf>
    <xf numFmtId="176" fontId="12" fillId="2" borderId="1" xfId="1" applyNumberFormat="1" applyFont="1" applyFill="1" applyBorder="1" applyAlignment="1" applyProtection="1"/>
    <xf numFmtId="0" fontId="0" fillId="2" borderId="1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1" xfId="0" applyFont="1" applyFill="1" applyBorder="1">
      <alignment vertical="center"/>
    </xf>
    <xf numFmtId="0" fontId="16" fillId="0" borderId="0" xfId="0" applyFont="1">
      <alignment vertical="center"/>
    </xf>
    <xf numFmtId="43" fontId="0" fillId="0" borderId="0" xfId="0" applyNumberFormat="1">
      <alignment vertical="center"/>
    </xf>
    <xf numFmtId="43" fontId="0" fillId="0" borderId="1" xfId="1" applyFont="1" applyFill="1" applyBorder="1">
      <alignment vertical="center"/>
    </xf>
    <xf numFmtId="0" fontId="16" fillId="2" borderId="20" xfId="0" applyFont="1" applyFill="1" applyBorder="1" applyAlignment="1">
      <alignment horizontal="center" vertical="center"/>
    </xf>
    <xf numFmtId="0" fontId="25" fillId="0" borderId="1" xfId="1" applyNumberFormat="1" applyFont="1" applyFill="1" applyBorder="1" applyAlignment="1" applyProtection="1"/>
    <xf numFmtId="43" fontId="26" fillId="0" borderId="1" xfId="1" applyFont="1" applyFill="1" applyBorder="1">
      <alignment vertical="center"/>
    </xf>
    <xf numFmtId="176" fontId="27" fillId="0" borderId="1" xfId="1" applyNumberFormat="1" applyFont="1" applyFill="1" applyBorder="1" applyAlignment="1" applyProtection="1"/>
    <xf numFmtId="0" fontId="30" fillId="0" borderId="1" xfId="1" applyNumberFormat="1" applyFont="1" applyFill="1" applyBorder="1" applyAlignment="1" applyProtection="1"/>
    <xf numFmtId="0" fontId="27" fillId="0" borderId="1" xfId="1" applyNumberFormat="1" applyFont="1" applyFill="1" applyBorder="1" applyAlignment="1" applyProtection="1"/>
    <xf numFmtId="43" fontId="27" fillId="0" borderId="1" xfId="1" applyFont="1" applyFill="1" applyBorder="1" applyAlignment="1" applyProtection="1"/>
    <xf numFmtId="43" fontId="30" fillId="0" borderId="1" xfId="1" applyFont="1" applyFill="1" applyBorder="1" applyAlignment="1" applyProtection="1"/>
    <xf numFmtId="176" fontId="0" fillId="2" borderId="14" xfId="0" applyNumberFormat="1" applyFill="1" applyBorder="1">
      <alignment vertical="center"/>
    </xf>
    <xf numFmtId="0" fontId="31" fillId="0" borderId="0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43" fontId="26" fillId="0" borderId="1" xfId="1" applyFont="1" applyBorder="1">
      <alignment vertical="center"/>
    </xf>
    <xf numFmtId="49" fontId="34" fillId="4" borderId="18" xfId="0" applyNumberFormat="1" applyFont="1" applyFill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/>
    </xf>
    <xf numFmtId="43" fontId="0" fillId="0" borderId="13" xfId="1" applyFont="1" applyFill="1" applyBorder="1">
      <alignment vertical="center"/>
    </xf>
    <xf numFmtId="0" fontId="0" fillId="0" borderId="1" xfId="0" applyFill="1" applyBorder="1">
      <alignment vertical="center"/>
    </xf>
    <xf numFmtId="43" fontId="27" fillId="0" borderId="0" xfId="1" applyFont="1" applyFill="1" applyBorder="1" applyAlignment="1" applyProtection="1"/>
    <xf numFmtId="43" fontId="26" fillId="0" borderId="1" xfId="1" applyFont="1" applyBorder="1" applyAlignment="1">
      <alignment vertical="center" wrapText="1"/>
    </xf>
    <xf numFmtId="43" fontId="27" fillId="0" borderId="1" xfId="1" applyFont="1" applyFill="1" applyBorder="1" applyAlignment="1" applyProtection="1">
      <alignment wrapText="1"/>
    </xf>
    <xf numFmtId="176" fontId="27" fillId="0" borderId="1" xfId="1" applyNumberFormat="1" applyFont="1" applyFill="1" applyBorder="1" applyAlignment="1" applyProtection="1">
      <alignment wrapText="1"/>
    </xf>
    <xf numFmtId="43" fontId="30" fillId="0" borderId="1" xfId="1" applyFont="1" applyFill="1" applyBorder="1" applyAlignment="1" applyProtection="1">
      <alignment wrapText="1"/>
    </xf>
    <xf numFmtId="0" fontId="14" fillId="0" borderId="1" xfId="1" applyNumberFormat="1" applyFont="1" applyFill="1" applyBorder="1" applyAlignment="1" applyProtection="1"/>
    <xf numFmtId="177" fontId="14" fillId="0" borderId="1" xfId="1" applyNumberFormat="1" applyFont="1" applyFill="1" applyBorder="1" applyAlignment="1" applyProtection="1"/>
    <xf numFmtId="176" fontId="26" fillId="0" borderId="1" xfId="1" applyNumberFormat="1" applyFont="1" applyBorder="1" applyAlignment="1">
      <alignment vertical="center" wrapText="1"/>
    </xf>
    <xf numFmtId="176" fontId="0" fillId="0" borderId="0" xfId="0" applyNumberForma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 wrapText="1"/>
    </xf>
    <xf numFmtId="43" fontId="16" fillId="2" borderId="3" xfId="1" applyFont="1" applyFill="1" applyBorder="1" applyAlignment="1">
      <alignment horizontal="center" vertical="center" wrapText="1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 applyProtection="1">
      <alignment horizontal="center" vertical="center"/>
    </xf>
    <xf numFmtId="49" fontId="20" fillId="2" borderId="15" xfId="0" applyNumberFormat="1" applyFont="1" applyFill="1" applyBorder="1" applyAlignment="1">
      <alignment horizontal="center" vertical="center" wrapText="1" shrinkToFit="1"/>
    </xf>
    <xf numFmtId="49" fontId="20" fillId="2" borderId="16" xfId="0" applyNumberFormat="1" applyFont="1" applyFill="1" applyBorder="1" applyAlignment="1">
      <alignment horizontal="center" vertical="center" wrapText="1" shrinkToFit="1"/>
    </xf>
    <xf numFmtId="49" fontId="20" fillId="2" borderId="17" xfId="0" applyNumberFormat="1" applyFont="1" applyFill="1" applyBorder="1" applyAlignment="1">
      <alignment horizontal="center" vertical="center" wrapText="1" shrinkToFit="1"/>
    </xf>
    <xf numFmtId="0" fontId="21" fillId="2" borderId="1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</cellXfs>
  <cellStyles count="4">
    <cellStyle name="S8" xfId="3"/>
    <cellStyle name="常规" xfId="0" builtinId="0"/>
    <cellStyle name="常规_Sheet1" xfId="2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8&#24180;&#20020;&#26102;&#25991;&#20214;\2018&#24180;&#30740;&#31350;&#25152;&#20869;&#37096;&#39044;&#31639;\2018&#24180;&#20108;&#19978;&#39044;&#31639;&#27719;&#246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"/>
      <sheetName val="基本"/>
      <sheetName val="全部"/>
      <sheetName val="所控经费"/>
    </sheetNames>
    <sheetDataSet>
      <sheetData sheetId="0"/>
      <sheetData sheetId="1"/>
      <sheetData sheetId="2"/>
      <sheetData sheetId="3">
        <row r="2">
          <cell r="G2">
            <v>5676.01</v>
          </cell>
        </row>
        <row r="3">
          <cell r="G3">
            <v>37.4</v>
          </cell>
        </row>
        <row r="4">
          <cell r="G4">
            <v>1160</v>
          </cell>
        </row>
        <row r="5">
          <cell r="G5">
            <v>5212.75</v>
          </cell>
        </row>
        <row r="7">
          <cell r="G7">
            <v>234</v>
          </cell>
        </row>
        <row r="8">
          <cell r="G8">
            <v>25</v>
          </cell>
        </row>
        <row r="9">
          <cell r="G9">
            <v>38</v>
          </cell>
        </row>
        <row r="10">
          <cell r="G10">
            <v>178</v>
          </cell>
        </row>
        <row r="11">
          <cell r="G11">
            <v>44</v>
          </cell>
        </row>
        <row r="12">
          <cell r="G12">
            <v>12</v>
          </cell>
        </row>
        <row r="13">
          <cell r="G13">
            <v>146</v>
          </cell>
        </row>
        <row r="14">
          <cell r="G14">
            <v>50</v>
          </cell>
        </row>
        <row r="15">
          <cell r="G15">
            <v>2149</v>
          </cell>
        </row>
        <row r="16">
          <cell r="G16">
            <v>700</v>
          </cell>
        </row>
        <row r="17">
          <cell r="G17">
            <v>979</v>
          </cell>
        </row>
        <row r="18">
          <cell r="G18">
            <v>153.4</v>
          </cell>
        </row>
        <row r="19">
          <cell r="G19">
            <v>541.24</v>
          </cell>
        </row>
        <row r="30">
          <cell r="D30">
            <v>1836.45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8"/>
  <sheetViews>
    <sheetView tabSelected="1" workbookViewId="0">
      <selection activeCell="B41" sqref="B41"/>
    </sheetView>
  </sheetViews>
  <sheetFormatPr defaultRowHeight="13.5"/>
  <cols>
    <col min="2" max="2" width="44.5" bestFit="1" customWidth="1"/>
    <col min="4" max="5" width="18.375" bestFit="1" customWidth="1"/>
  </cols>
  <sheetData>
    <row r="1" spans="1:5" ht="18.75">
      <c r="A1" s="69" t="s">
        <v>179</v>
      </c>
      <c r="B1" s="69"/>
      <c r="C1" s="69"/>
      <c r="D1" s="69"/>
      <c r="E1" s="69"/>
    </row>
    <row r="2" spans="1:5" ht="20.100000000000001" customHeight="1">
      <c r="A2" s="38" t="s">
        <v>0</v>
      </c>
      <c r="D2" s="1"/>
      <c r="E2" s="1" t="s">
        <v>1</v>
      </c>
    </row>
    <row r="3" spans="1:5" ht="20.100000000000001" customHeight="1">
      <c r="A3" s="66" t="s">
        <v>2</v>
      </c>
      <c r="B3" s="66" t="s">
        <v>113</v>
      </c>
      <c r="C3" s="37"/>
      <c r="D3" s="66" t="s">
        <v>126</v>
      </c>
      <c r="E3" s="66" t="s">
        <v>180</v>
      </c>
    </row>
    <row r="4" spans="1:5" ht="20.100000000000001" customHeight="1">
      <c r="A4" s="3" t="s">
        <v>9</v>
      </c>
      <c r="B4" s="3" t="s">
        <v>10</v>
      </c>
      <c r="C4" s="3" t="s">
        <v>11</v>
      </c>
      <c r="D4" s="25">
        <f>([1]所控经费!$G$4+[1]所控经费!$G$5)*10000</f>
        <v>63727500</v>
      </c>
      <c r="E4" s="25">
        <v>74327300</v>
      </c>
    </row>
    <row r="5" spans="1:5" ht="20.100000000000001" customHeight="1">
      <c r="A5" s="3" t="s">
        <v>9</v>
      </c>
      <c r="B5" s="3" t="s">
        <v>12</v>
      </c>
      <c r="C5" s="3" t="s">
        <v>11</v>
      </c>
      <c r="D5" s="25">
        <f>([1]所控经费!$G$15+[1]所控经费!$G$16)*10000</f>
        <v>28490000</v>
      </c>
      <c r="E5" s="25">
        <v>25990000</v>
      </c>
    </row>
    <row r="6" spans="1:5" ht="20.100000000000001" customHeight="1">
      <c r="A6" s="3" t="s">
        <v>9</v>
      </c>
      <c r="B6" s="3" t="s">
        <v>13</v>
      </c>
      <c r="C6" s="3" t="s">
        <v>14</v>
      </c>
      <c r="D6" s="25">
        <f>[1]所控经费!$D$30*10000</f>
        <v>18364500</v>
      </c>
      <c r="E6" s="25">
        <v>17614500</v>
      </c>
    </row>
    <row r="7" spans="1:5" ht="20.100000000000001" customHeight="1">
      <c r="A7" s="3" t="s">
        <v>9</v>
      </c>
      <c r="B7" s="3" t="s">
        <v>15</v>
      </c>
      <c r="C7" s="3" t="s">
        <v>11</v>
      </c>
      <c r="D7" s="25">
        <f>[1]所控经费!$G$2*10000</f>
        <v>56760100</v>
      </c>
      <c r="E7" s="25">
        <v>26208400</v>
      </c>
    </row>
    <row r="8" spans="1:5" ht="20.100000000000001" customHeight="1">
      <c r="A8" s="3" t="s">
        <v>9</v>
      </c>
      <c r="B8" s="3" t="s">
        <v>80</v>
      </c>
      <c r="C8" s="3" t="s">
        <v>14</v>
      </c>
      <c r="D8" s="25">
        <f>([1]所控经费!$G$11+[1]所控经费!$G$12+[1]所控经费!$G$13)*10000</f>
        <v>2020000</v>
      </c>
      <c r="E8" s="25">
        <v>2387700</v>
      </c>
    </row>
    <row r="9" spans="1:5" ht="20.100000000000001" customHeight="1">
      <c r="A9" s="3" t="s">
        <v>9</v>
      </c>
      <c r="B9" s="3" t="s">
        <v>16</v>
      </c>
      <c r="C9" s="3" t="s">
        <v>17</v>
      </c>
      <c r="D9" s="3"/>
      <c r="E9" s="3"/>
    </row>
    <row r="10" spans="1:5" ht="20.100000000000001" customHeight="1">
      <c r="A10" s="3" t="s">
        <v>18</v>
      </c>
      <c r="B10" s="3" t="s">
        <v>19</v>
      </c>
      <c r="C10" s="3" t="s">
        <v>11</v>
      </c>
      <c r="D10" s="25">
        <f>[1]所控经费!$G$19*10000</f>
        <v>5412400</v>
      </c>
      <c r="E10" s="25">
        <v>5415300</v>
      </c>
    </row>
    <row r="11" spans="1:5" ht="20.100000000000001" customHeight="1">
      <c r="A11" s="3" t="s">
        <v>9</v>
      </c>
      <c r="B11" s="3" t="s">
        <v>20</v>
      </c>
      <c r="C11" s="3" t="s">
        <v>11</v>
      </c>
      <c r="D11" s="25">
        <f>[1]所控经费!$G$17*10000</f>
        <v>9790000</v>
      </c>
      <c r="E11" s="25">
        <v>10987200</v>
      </c>
    </row>
    <row r="12" spans="1:5" ht="20.100000000000001" customHeight="1">
      <c r="A12" s="3" t="s">
        <v>9</v>
      </c>
      <c r="B12" s="3" t="s">
        <v>21</v>
      </c>
      <c r="C12" s="3" t="s">
        <v>11</v>
      </c>
      <c r="D12" s="25">
        <f>[1]所控经费!$G$18*10000</f>
        <v>1534000</v>
      </c>
      <c r="E12" s="25">
        <v>656000</v>
      </c>
    </row>
    <row r="13" spans="1:5" ht="20.100000000000001" customHeight="1">
      <c r="A13" s="3" t="s">
        <v>9</v>
      </c>
      <c r="B13" s="3" t="s">
        <v>81</v>
      </c>
      <c r="C13" s="3" t="s">
        <v>11</v>
      </c>
      <c r="D13" s="25">
        <f>([1]所控经费!$G$3+[1]所控经费!$G$14+[1]所控经费!$G$7+[1]所控经费!$G$8+[1]所控经费!$G$9+[1]所控经费!$G$10)*10000</f>
        <v>5624000</v>
      </c>
      <c r="E13" s="25">
        <v>4114000</v>
      </c>
    </row>
    <row r="14" spans="1:5" ht="20.100000000000001" customHeight="1">
      <c r="A14" s="3" t="s">
        <v>22</v>
      </c>
      <c r="B14" s="3" t="s">
        <v>78</v>
      </c>
      <c r="C14" s="3" t="s">
        <v>11</v>
      </c>
      <c r="D14" s="4">
        <v>25000000</v>
      </c>
      <c r="E14" s="4">
        <v>40000000</v>
      </c>
    </row>
    <row r="15" spans="1:5" ht="20.100000000000001" customHeight="1">
      <c r="A15" s="3" t="s">
        <v>22</v>
      </c>
      <c r="B15" s="3" t="s">
        <v>23</v>
      </c>
      <c r="C15" s="3" t="s">
        <v>11</v>
      </c>
      <c r="D15" s="4">
        <f>26500000+546200</f>
        <v>27046200</v>
      </c>
      <c r="E15" s="4">
        <v>30000000</v>
      </c>
    </row>
    <row r="16" spans="1:5" ht="20.100000000000001" customHeight="1">
      <c r="A16" s="13"/>
      <c r="B16" s="15" t="s">
        <v>24</v>
      </c>
      <c r="C16" s="13"/>
      <c r="D16" s="24">
        <f>SUM(D4:D15)</f>
        <v>243768700</v>
      </c>
      <c r="E16" s="24">
        <f>SUM(E4:E15)</f>
        <v>237700400</v>
      </c>
    </row>
    <row r="17" spans="1:5" ht="20.100000000000001" customHeight="1">
      <c r="A17" s="38" t="s">
        <v>25</v>
      </c>
    </row>
    <row r="18" spans="1:5" ht="20.100000000000001" customHeight="1">
      <c r="A18" s="66" t="s">
        <v>2</v>
      </c>
      <c r="B18" s="66" t="s">
        <v>114</v>
      </c>
      <c r="C18" s="37"/>
      <c r="D18" s="66" t="s">
        <v>128</v>
      </c>
      <c r="E18" s="66" t="s">
        <v>181</v>
      </c>
    </row>
    <row r="19" spans="1:5" ht="20.100000000000001" customHeight="1">
      <c r="A19" s="3" t="s">
        <v>9</v>
      </c>
      <c r="B19" s="3" t="s">
        <v>187</v>
      </c>
      <c r="C19" s="3" t="s">
        <v>26</v>
      </c>
      <c r="D19" s="4">
        <v>47000000</v>
      </c>
      <c r="E19" s="4">
        <v>48000000</v>
      </c>
    </row>
    <row r="20" spans="1:5" ht="20.100000000000001" customHeight="1">
      <c r="A20" s="3" t="s">
        <v>27</v>
      </c>
      <c r="B20" s="3" t="s">
        <v>182</v>
      </c>
      <c r="C20" s="3" t="s">
        <v>26</v>
      </c>
      <c r="D20" s="4">
        <v>15800000</v>
      </c>
      <c r="E20" s="4">
        <v>16000000</v>
      </c>
    </row>
    <row r="21" spans="1:5" ht="20.100000000000001" customHeight="1">
      <c r="A21" s="3" t="s">
        <v>9</v>
      </c>
      <c r="B21" s="3" t="s">
        <v>183</v>
      </c>
      <c r="C21" s="3" t="s">
        <v>26</v>
      </c>
      <c r="D21" s="4">
        <v>5550000</v>
      </c>
      <c r="E21" s="4">
        <v>6500000</v>
      </c>
    </row>
    <row r="22" spans="1:5" ht="20.100000000000001" customHeight="1">
      <c r="A22" s="3" t="s">
        <v>9</v>
      </c>
      <c r="B22" s="3" t="s">
        <v>184</v>
      </c>
      <c r="C22" s="3" t="s">
        <v>26</v>
      </c>
      <c r="D22" s="4">
        <v>1000000</v>
      </c>
      <c r="E22" s="4">
        <v>700000</v>
      </c>
    </row>
    <row r="23" spans="1:5" ht="20.100000000000001" customHeight="1">
      <c r="A23" s="3" t="s">
        <v>87</v>
      </c>
      <c r="B23" s="3" t="s">
        <v>185</v>
      </c>
      <c r="C23" s="3" t="s">
        <v>26</v>
      </c>
      <c r="D23" s="4">
        <v>30710000</v>
      </c>
      <c r="E23" s="4">
        <v>37000000</v>
      </c>
    </row>
    <row r="24" spans="1:5" ht="20.100000000000001" customHeight="1">
      <c r="A24" s="3" t="s">
        <v>9</v>
      </c>
      <c r="B24" s="3" t="s">
        <v>84</v>
      </c>
      <c r="C24" s="3" t="s">
        <v>26</v>
      </c>
      <c r="D24" s="4">
        <f>(43941820.8-16628600)*1.05</f>
        <v>28678881.84</v>
      </c>
      <c r="E24" s="4">
        <v>36800000</v>
      </c>
    </row>
    <row r="25" spans="1:5" ht="20.100000000000001" customHeight="1">
      <c r="A25" s="3" t="s">
        <v>27</v>
      </c>
      <c r="B25" s="3" t="s">
        <v>83</v>
      </c>
      <c r="C25" s="3" t="s">
        <v>26</v>
      </c>
      <c r="D25" s="4">
        <v>59230000</v>
      </c>
      <c r="E25" s="40">
        <v>27000000</v>
      </c>
    </row>
    <row r="26" spans="1:5" ht="20.100000000000001" customHeight="1">
      <c r="A26" s="3" t="s">
        <v>9</v>
      </c>
      <c r="B26" s="3" t="s">
        <v>186</v>
      </c>
      <c r="C26" s="3" t="s">
        <v>26</v>
      </c>
      <c r="D26" s="4">
        <v>781461</v>
      </c>
      <c r="E26" s="4">
        <v>115000</v>
      </c>
    </row>
    <row r="27" spans="1:5" ht="20.100000000000001" customHeight="1">
      <c r="A27" s="13"/>
      <c r="B27" s="15" t="s">
        <v>28</v>
      </c>
      <c r="C27" s="13"/>
      <c r="D27" s="14">
        <f>SUM(D19:D26)</f>
        <v>188750342.84</v>
      </c>
      <c r="E27" s="14">
        <f>SUM(E19:E26)</f>
        <v>172115000</v>
      </c>
    </row>
    <row r="28" spans="1:5" ht="20.100000000000001" customHeight="1">
      <c r="A28" s="3" t="s">
        <v>14</v>
      </c>
      <c r="B28" s="3" t="s">
        <v>29</v>
      </c>
      <c r="C28" s="3" t="s">
        <v>30</v>
      </c>
    </row>
    <row r="29" spans="1:5" ht="20.100000000000001" customHeight="1">
      <c r="A29" s="3" t="s">
        <v>9</v>
      </c>
      <c r="B29" s="3" t="s">
        <v>31</v>
      </c>
      <c r="C29" s="3" t="s">
        <v>30</v>
      </c>
      <c r="D29" s="25">
        <f>'支出汇总（非人员支出）'!C26</f>
        <v>26378799</v>
      </c>
      <c r="E29" s="25">
        <f>'支出汇总（非人员支出）'!B26</f>
        <v>53822620</v>
      </c>
    </row>
    <row r="30" spans="1:5" ht="20.100000000000001" customHeight="1">
      <c r="A30" s="3" t="s">
        <v>9</v>
      </c>
      <c r="B30" s="3" t="s">
        <v>32</v>
      </c>
      <c r="C30" s="3" t="s">
        <v>30</v>
      </c>
      <c r="D30" s="25">
        <f>'支出汇总（非人员支出）'!C13</f>
        <v>1762080</v>
      </c>
      <c r="E30" s="25">
        <f>'支出汇总（非人员支出）'!B13</f>
        <v>1929880</v>
      </c>
    </row>
    <row r="31" spans="1:5" ht="20.100000000000001" customHeight="1">
      <c r="A31" s="3" t="s">
        <v>9</v>
      </c>
      <c r="B31" s="3" t="s">
        <v>118</v>
      </c>
      <c r="C31" s="3" t="s">
        <v>30</v>
      </c>
      <c r="D31" s="4">
        <f>'支出汇总（非人员支出）'!R26</f>
        <v>11971740</v>
      </c>
      <c r="E31" s="4">
        <f>'支出汇总（非人员支出）'!Q26</f>
        <v>12638267.85</v>
      </c>
    </row>
    <row r="32" spans="1:5" ht="20.100000000000001" customHeight="1">
      <c r="A32" s="3" t="s">
        <v>27</v>
      </c>
      <c r="B32" s="3" t="s">
        <v>33</v>
      </c>
      <c r="C32" s="3" t="s">
        <v>30</v>
      </c>
      <c r="D32" s="40">
        <v>9000000</v>
      </c>
      <c r="E32" s="40">
        <v>8000000</v>
      </c>
    </row>
    <row r="33" spans="1:5" ht="20.100000000000001" customHeight="1">
      <c r="A33" s="13"/>
      <c r="B33" s="13" t="s">
        <v>34</v>
      </c>
      <c r="C33" s="13"/>
      <c r="D33" s="24">
        <f>SUM(D29:D32)</f>
        <v>49112619</v>
      </c>
      <c r="E33" s="24">
        <f>SUM(E29:E32)</f>
        <v>76390767.849999994</v>
      </c>
    </row>
    <row r="34" spans="1:5" ht="20.100000000000001" customHeight="1">
      <c r="A34" s="3" t="s">
        <v>22</v>
      </c>
      <c r="B34" s="3" t="s">
        <v>86</v>
      </c>
      <c r="C34" s="3" t="s">
        <v>17</v>
      </c>
      <c r="D34" s="25">
        <f>'支出汇总（非人员支出）'!R10</f>
        <v>5330000</v>
      </c>
      <c r="E34" s="25">
        <f>'支出汇总（非人员支出）'!Q10</f>
        <v>4350000</v>
      </c>
    </row>
    <row r="35" spans="1:5" ht="20.100000000000001" customHeight="1">
      <c r="A35" s="13"/>
      <c r="B35" s="15" t="s">
        <v>35</v>
      </c>
      <c r="C35" s="13"/>
      <c r="D35" s="24">
        <f>D34</f>
        <v>5330000</v>
      </c>
      <c r="E35" s="24">
        <f>E34</f>
        <v>4350000</v>
      </c>
    </row>
    <row r="36" spans="1:5" ht="20.100000000000001" customHeight="1">
      <c r="A36" s="13"/>
      <c r="B36" s="15" t="s">
        <v>36</v>
      </c>
      <c r="C36" s="13"/>
      <c r="D36" s="24">
        <f>D27+D33+D35</f>
        <v>243192961.84</v>
      </c>
      <c r="E36" s="24">
        <f>E27+E33+E35</f>
        <v>252855767.84999999</v>
      </c>
    </row>
    <row r="37" spans="1:5" ht="20.100000000000001" customHeight="1">
      <c r="A37" s="38" t="s">
        <v>37</v>
      </c>
    </row>
    <row r="38" spans="1:5" ht="20.100000000000001" customHeight="1">
      <c r="A38" s="67" t="s">
        <v>115</v>
      </c>
      <c r="B38" s="68"/>
      <c r="C38" s="13" t="s">
        <v>116</v>
      </c>
      <c r="D38" s="24">
        <f>D16-D27-D33-D35</f>
        <v>575738.15999999642</v>
      </c>
      <c r="E38" s="24">
        <f>E16-E27-E33-E35</f>
        <v>-15155367.849999994</v>
      </c>
    </row>
  </sheetData>
  <mergeCells count="2">
    <mergeCell ref="A1:E1"/>
    <mergeCell ref="A38:B38"/>
  </mergeCells>
  <phoneticPr fontId="2" type="noConversion"/>
  <pageMargins left="0.31496062992125984" right="0" top="0.74803149606299213" bottom="0.15748031496062992" header="0.31496062992125984" footer="0.31496062992125984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26"/>
  <sheetViews>
    <sheetView workbookViewId="0">
      <selection activeCell="O46" sqref="O46"/>
    </sheetView>
  </sheetViews>
  <sheetFormatPr defaultRowHeight="13.5"/>
  <cols>
    <col min="1" max="1" width="27.125" bestFit="1" customWidth="1"/>
    <col min="2" max="2" width="18" customWidth="1"/>
    <col min="3" max="3" width="17.625" customWidth="1"/>
    <col min="4" max="4" width="19.125" hidden="1" customWidth="1"/>
    <col min="5" max="7" width="16.125" hidden="1" customWidth="1"/>
    <col min="8" max="14" width="8.875" hidden="1" customWidth="1"/>
    <col min="16" max="16" width="22.625" bestFit="1" customWidth="1"/>
    <col min="17" max="17" width="17" customWidth="1"/>
    <col min="18" max="18" width="17.375" customWidth="1"/>
    <col min="19" max="19" width="16.875" hidden="1" customWidth="1"/>
    <col min="20" max="22" width="17.25" hidden="1" customWidth="1"/>
    <col min="23" max="29" width="0" hidden="1" customWidth="1"/>
    <col min="30" max="30" width="16.125" bestFit="1" customWidth="1"/>
    <col min="31" max="31" width="15" bestFit="1" customWidth="1"/>
    <col min="32" max="32" width="12.75" bestFit="1" customWidth="1"/>
    <col min="33" max="33" width="15" bestFit="1" customWidth="1"/>
    <col min="34" max="34" width="12.75" bestFit="1" customWidth="1"/>
    <col min="35" max="36" width="11.625" bestFit="1" customWidth="1"/>
    <col min="37" max="37" width="12.75" bestFit="1" customWidth="1"/>
    <col min="38" max="38" width="15" bestFit="1" customWidth="1"/>
  </cols>
  <sheetData>
    <row r="1" spans="1:29" ht="29.45" customHeight="1">
      <c r="A1" s="69" t="s">
        <v>178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1:29" ht="14.25" thickBot="1">
      <c r="U2" s="1" t="s">
        <v>1</v>
      </c>
      <c r="V2" s="1"/>
    </row>
    <row r="3" spans="1:29" ht="19.899999999999999" customHeight="1">
      <c r="A3" s="35" t="s">
        <v>38</v>
      </c>
      <c r="B3" s="41" t="s">
        <v>173</v>
      </c>
      <c r="C3" s="41" t="s">
        <v>127</v>
      </c>
      <c r="D3" s="41" t="s">
        <v>120</v>
      </c>
      <c r="E3" s="36" t="s">
        <v>112</v>
      </c>
      <c r="F3" s="36" t="s">
        <v>8</v>
      </c>
      <c r="G3" s="17" t="s">
        <v>7</v>
      </c>
      <c r="H3" s="5" t="s">
        <v>6</v>
      </c>
      <c r="I3" s="5" t="s">
        <v>5</v>
      </c>
      <c r="J3" s="5" t="s">
        <v>4</v>
      </c>
      <c r="K3" s="5" t="s">
        <v>39</v>
      </c>
      <c r="L3" s="5" t="s">
        <v>3</v>
      </c>
      <c r="M3" s="5" t="s">
        <v>40</v>
      </c>
      <c r="N3" s="5" t="s">
        <v>41</v>
      </c>
      <c r="O3" s="5"/>
      <c r="P3" s="35" t="s">
        <v>17</v>
      </c>
      <c r="Q3" s="41" t="s">
        <v>173</v>
      </c>
      <c r="R3" s="41" t="s">
        <v>127</v>
      </c>
      <c r="S3" s="41" t="s">
        <v>120</v>
      </c>
      <c r="T3" s="36" t="s">
        <v>112</v>
      </c>
      <c r="U3" s="36" t="s">
        <v>8</v>
      </c>
      <c r="V3" s="17" t="s">
        <v>7</v>
      </c>
      <c r="W3" t="s">
        <v>6</v>
      </c>
      <c r="X3" t="s">
        <v>5</v>
      </c>
      <c r="Y3" t="s">
        <v>4</v>
      </c>
      <c r="Z3" t="s">
        <v>39</v>
      </c>
      <c r="AA3" t="s">
        <v>3</v>
      </c>
      <c r="AB3" t="s">
        <v>40</v>
      </c>
      <c r="AC3" t="s">
        <v>41</v>
      </c>
    </row>
    <row r="4" spans="1:29" ht="19.899999999999999" customHeight="1">
      <c r="A4" s="11" t="s">
        <v>42</v>
      </c>
      <c r="B4" s="26">
        <v>275000</v>
      </c>
      <c r="C4" s="26">
        <v>275000</v>
      </c>
      <c r="D4" s="26">
        <v>295000</v>
      </c>
      <c r="E4" s="26">
        <v>254500</v>
      </c>
      <c r="F4" s="4">
        <v>290000</v>
      </c>
      <c r="G4" s="12">
        <v>320600</v>
      </c>
      <c r="H4">
        <v>349340</v>
      </c>
      <c r="I4">
        <v>343000</v>
      </c>
      <c r="J4">
        <v>340000</v>
      </c>
      <c r="K4">
        <v>267096.69</v>
      </c>
      <c r="L4">
        <v>330000</v>
      </c>
      <c r="M4">
        <v>341345.67</v>
      </c>
      <c r="N4">
        <v>95615.51</v>
      </c>
      <c r="P4" s="11" t="s">
        <v>174</v>
      </c>
      <c r="Q4" s="60">
        <v>1350000</v>
      </c>
      <c r="R4" s="16"/>
      <c r="S4" s="16"/>
      <c r="T4" s="16"/>
      <c r="U4" s="4"/>
      <c r="V4" s="12">
        <v>431700</v>
      </c>
      <c r="W4">
        <v>2730000</v>
      </c>
      <c r="X4">
        <v>9327200</v>
      </c>
      <c r="Y4">
        <v>18000000</v>
      </c>
      <c r="Z4">
        <v>16482997.800000001</v>
      </c>
      <c r="AA4">
        <v>30000000</v>
      </c>
      <c r="AB4">
        <v>8603626.4100000001</v>
      </c>
    </row>
    <row r="5" spans="1:29" ht="19.899999999999999" customHeight="1">
      <c r="A5" s="11" t="s">
        <v>131</v>
      </c>
      <c r="B5" s="26">
        <v>83300</v>
      </c>
      <c r="C5" s="26">
        <v>83300</v>
      </c>
      <c r="D5" s="26">
        <v>83300</v>
      </c>
      <c r="E5" s="26">
        <v>83300</v>
      </c>
      <c r="F5" s="4">
        <v>83300</v>
      </c>
      <c r="G5" s="12">
        <v>77800</v>
      </c>
      <c r="H5">
        <v>83300</v>
      </c>
      <c r="I5">
        <v>76300</v>
      </c>
      <c r="K5">
        <v>399105.17</v>
      </c>
      <c r="L5">
        <v>133000</v>
      </c>
      <c r="N5">
        <v>54069.85</v>
      </c>
      <c r="P5" s="11" t="s">
        <v>176</v>
      </c>
      <c r="Q5" s="59">
        <v>2000000</v>
      </c>
      <c r="R5" s="16"/>
      <c r="S5" s="22">
        <v>2000000</v>
      </c>
      <c r="T5" s="22">
        <v>9530000</v>
      </c>
      <c r="U5" s="4">
        <v>12000000</v>
      </c>
      <c r="V5" s="12">
        <v>21600000</v>
      </c>
      <c r="X5">
        <v>1495700</v>
      </c>
      <c r="Y5">
        <v>4000000</v>
      </c>
      <c r="Z5">
        <v>7691067.9400000004</v>
      </c>
      <c r="AA5">
        <v>2800000</v>
      </c>
      <c r="AB5">
        <v>1894903.6</v>
      </c>
    </row>
    <row r="6" spans="1:29" ht="19.899999999999999" customHeight="1">
      <c r="A6" s="11" t="s">
        <v>43</v>
      </c>
      <c r="B6" s="26">
        <v>217780</v>
      </c>
      <c r="C6" s="26">
        <v>247780</v>
      </c>
      <c r="D6" s="26">
        <v>256680</v>
      </c>
      <c r="E6" s="26">
        <v>216680</v>
      </c>
      <c r="F6" s="4">
        <v>216680</v>
      </c>
      <c r="G6" s="12">
        <v>208980</v>
      </c>
      <c r="H6">
        <v>232980</v>
      </c>
      <c r="I6">
        <v>242040</v>
      </c>
      <c r="J6">
        <v>252200</v>
      </c>
      <c r="K6">
        <v>235470.98</v>
      </c>
      <c r="L6">
        <v>256800</v>
      </c>
      <c r="M6">
        <v>231773.52</v>
      </c>
      <c r="N6">
        <v>305738.67</v>
      </c>
      <c r="P6" s="11" t="s">
        <v>177</v>
      </c>
      <c r="Q6" s="59">
        <v>1000000</v>
      </c>
      <c r="R6" s="16"/>
      <c r="S6" s="16"/>
      <c r="T6" s="16"/>
      <c r="U6" s="4"/>
      <c r="V6" s="12">
        <v>600000</v>
      </c>
      <c r="W6">
        <v>4310000</v>
      </c>
      <c r="X6">
        <v>1107000</v>
      </c>
      <c r="AA6">
        <v>1488800</v>
      </c>
    </row>
    <row r="7" spans="1:29" ht="19.899999999999999" customHeight="1">
      <c r="A7" s="11" t="s">
        <v>44</v>
      </c>
      <c r="B7" s="26">
        <v>338000</v>
      </c>
      <c r="C7" s="26">
        <v>283000</v>
      </c>
      <c r="D7" s="26">
        <v>245000</v>
      </c>
      <c r="E7" s="7">
        <v>169000</v>
      </c>
      <c r="F7" s="4">
        <v>169000</v>
      </c>
      <c r="G7" s="12">
        <v>169000</v>
      </c>
      <c r="H7">
        <v>199100</v>
      </c>
      <c r="I7">
        <v>152200</v>
      </c>
      <c r="J7">
        <v>153200</v>
      </c>
      <c r="K7">
        <v>128112.36</v>
      </c>
      <c r="L7">
        <v>143100</v>
      </c>
      <c r="M7">
        <v>152953.41</v>
      </c>
      <c r="N7">
        <v>271233.45</v>
      </c>
      <c r="P7" s="11" t="s">
        <v>45</v>
      </c>
      <c r="Q7" s="16"/>
      <c r="R7" s="44">
        <f>(373+10+30+120)*10000</f>
        <v>5330000</v>
      </c>
      <c r="S7" s="16"/>
      <c r="T7" s="22">
        <v>880000</v>
      </c>
      <c r="U7" s="4"/>
      <c r="V7" s="12">
        <v>1160000</v>
      </c>
      <c r="W7">
        <v>5800000</v>
      </c>
      <c r="X7">
        <v>4770000</v>
      </c>
      <c r="AA7">
        <v>6410000</v>
      </c>
    </row>
    <row r="8" spans="1:29" ht="19.899999999999999" customHeight="1">
      <c r="A8" s="11" t="s">
        <v>46</v>
      </c>
      <c r="B8" s="26">
        <v>247000</v>
      </c>
      <c r="C8" s="26">
        <v>239000</v>
      </c>
      <c r="D8" s="26">
        <v>239000</v>
      </c>
      <c r="E8" s="26">
        <v>239000</v>
      </c>
      <c r="F8" s="4">
        <v>225000</v>
      </c>
      <c r="G8" s="12">
        <v>215000</v>
      </c>
      <c r="H8">
        <v>228000</v>
      </c>
      <c r="I8">
        <v>195500</v>
      </c>
      <c r="J8">
        <v>172200</v>
      </c>
      <c r="K8">
        <v>182711.9</v>
      </c>
      <c r="L8">
        <v>171000</v>
      </c>
      <c r="M8">
        <v>174090.03</v>
      </c>
      <c r="N8">
        <v>112898.13</v>
      </c>
      <c r="P8" s="11"/>
      <c r="Q8" s="59"/>
      <c r="R8" s="16"/>
      <c r="S8" s="16"/>
      <c r="T8" s="16"/>
      <c r="U8" s="4"/>
      <c r="V8" s="12"/>
      <c r="X8">
        <v>1015000</v>
      </c>
    </row>
    <row r="9" spans="1:29" ht="19.899999999999999" customHeight="1">
      <c r="A9" s="11" t="s">
        <v>47</v>
      </c>
      <c r="B9" s="26">
        <v>82500</v>
      </c>
      <c r="C9" s="26">
        <v>82700</v>
      </c>
      <c r="D9" s="26">
        <v>158000</v>
      </c>
      <c r="E9" s="7">
        <v>165200</v>
      </c>
      <c r="F9" s="4">
        <v>142200</v>
      </c>
      <c r="G9" s="12">
        <v>89800</v>
      </c>
      <c r="H9">
        <v>96800</v>
      </c>
      <c r="I9">
        <v>96000</v>
      </c>
      <c r="J9">
        <v>110000</v>
      </c>
      <c r="K9">
        <v>91435.06</v>
      </c>
      <c r="L9">
        <v>64000</v>
      </c>
      <c r="M9">
        <v>58192.95</v>
      </c>
      <c r="N9">
        <v>23616.78</v>
      </c>
      <c r="P9" s="11" t="s">
        <v>79</v>
      </c>
      <c r="Q9" s="16"/>
      <c r="R9" s="44"/>
      <c r="S9" s="22">
        <v>18000000</v>
      </c>
      <c r="T9" s="22">
        <v>11300000</v>
      </c>
      <c r="U9" s="4">
        <v>2000000</v>
      </c>
      <c r="V9" s="12">
        <v>20000000</v>
      </c>
      <c r="W9">
        <v>1500000</v>
      </c>
      <c r="X9">
        <v>1560000</v>
      </c>
      <c r="Y9">
        <v>36250000</v>
      </c>
      <c r="Z9">
        <v>22600663</v>
      </c>
    </row>
    <row r="10" spans="1:29" ht="19.899999999999999" customHeight="1" thickBot="1">
      <c r="A10" s="11" t="s">
        <v>48</v>
      </c>
      <c r="B10" s="26">
        <v>223000</v>
      </c>
      <c r="C10" s="26">
        <v>223000</v>
      </c>
      <c r="D10" s="26">
        <v>223000</v>
      </c>
      <c r="E10" s="26">
        <v>293000</v>
      </c>
      <c r="F10" s="4">
        <v>293000</v>
      </c>
      <c r="G10" s="12">
        <v>421000</v>
      </c>
      <c r="H10">
        <v>428000</v>
      </c>
      <c r="I10">
        <v>413000</v>
      </c>
      <c r="J10">
        <v>313000</v>
      </c>
      <c r="K10">
        <v>197936.44</v>
      </c>
      <c r="L10">
        <v>184380</v>
      </c>
      <c r="M10">
        <v>164136.87</v>
      </c>
      <c r="N10">
        <v>171424.93</v>
      </c>
      <c r="P10" s="18" t="s">
        <v>49</v>
      </c>
      <c r="Q10" s="23">
        <f>SUM(Q4:Q9)</f>
        <v>4350000</v>
      </c>
      <c r="R10" s="23">
        <f>SUM(R4:R9)</f>
        <v>5330000</v>
      </c>
      <c r="S10" s="23">
        <f>SUM(S4:S9)</f>
        <v>20000000</v>
      </c>
      <c r="T10" s="23">
        <v>21710000</v>
      </c>
      <c r="U10" s="19">
        <v>14000000</v>
      </c>
      <c r="V10" s="20">
        <v>43791700</v>
      </c>
      <c r="W10">
        <v>14340000</v>
      </c>
      <c r="X10">
        <v>19274900</v>
      </c>
      <c r="Y10">
        <v>58250000</v>
      </c>
      <c r="Z10">
        <v>46774728.740000002</v>
      </c>
      <c r="AA10">
        <v>40698800</v>
      </c>
      <c r="AB10">
        <v>10498530.01</v>
      </c>
    </row>
    <row r="11" spans="1:29" ht="19.899999999999999" customHeight="1">
      <c r="A11" s="11" t="s">
        <v>50</v>
      </c>
      <c r="B11" s="26">
        <v>386000</v>
      </c>
      <c r="C11" s="26">
        <v>256000</v>
      </c>
      <c r="D11" s="26">
        <v>256000</v>
      </c>
      <c r="E11" s="26">
        <v>256800</v>
      </c>
      <c r="F11" s="4">
        <v>284000</v>
      </c>
      <c r="G11" s="12">
        <v>288900</v>
      </c>
      <c r="H11">
        <v>232800</v>
      </c>
      <c r="I11">
        <v>82800</v>
      </c>
      <c r="J11">
        <v>295458</v>
      </c>
      <c r="K11">
        <v>1713368.76</v>
      </c>
      <c r="L11">
        <v>1669500</v>
      </c>
      <c r="M11">
        <v>1723455.94</v>
      </c>
      <c r="N11">
        <v>1645421.69</v>
      </c>
    </row>
    <row r="12" spans="1:29" ht="19.899999999999999" customHeight="1" thickBot="1">
      <c r="A12" s="11" t="s">
        <v>51</v>
      </c>
      <c r="B12" s="26">
        <v>77300</v>
      </c>
      <c r="C12" s="26">
        <v>72300</v>
      </c>
      <c r="D12" s="26">
        <v>67500</v>
      </c>
      <c r="E12" s="26">
        <v>63000</v>
      </c>
      <c r="F12" s="4">
        <v>64000</v>
      </c>
      <c r="G12" s="12">
        <v>65700</v>
      </c>
      <c r="H12">
        <v>71100</v>
      </c>
      <c r="I12">
        <v>54500</v>
      </c>
      <c r="J12">
        <v>48700</v>
      </c>
      <c r="K12">
        <v>46884.61</v>
      </c>
      <c r="L12">
        <v>26300</v>
      </c>
      <c r="M12">
        <v>27083.26</v>
      </c>
      <c r="N12">
        <v>100997</v>
      </c>
      <c r="Z12" t="s">
        <v>39</v>
      </c>
      <c r="AA12" t="s">
        <v>3</v>
      </c>
      <c r="AB12" t="s">
        <v>40</v>
      </c>
      <c r="AC12" t="s">
        <v>41</v>
      </c>
    </row>
    <row r="13" spans="1:29" ht="19.899999999999999" customHeight="1" thickBot="1">
      <c r="A13" s="18" t="s">
        <v>52</v>
      </c>
      <c r="B13" s="27">
        <f>SUM(B4:B12)</f>
        <v>1929880</v>
      </c>
      <c r="C13" s="27">
        <f>SUM(C4:C12)</f>
        <v>1762080</v>
      </c>
      <c r="D13" s="27">
        <v>1823480</v>
      </c>
      <c r="E13" s="27">
        <v>1740480</v>
      </c>
      <c r="F13" s="19">
        <v>1767180</v>
      </c>
      <c r="G13" s="20">
        <v>1856780</v>
      </c>
      <c r="H13">
        <v>1921420</v>
      </c>
      <c r="I13">
        <v>1655340</v>
      </c>
      <c r="J13">
        <v>1684758</v>
      </c>
      <c r="K13">
        <v>3262121.9699999997</v>
      </c>
      <c r="L13">
        <v>2978080</v>
      </c>
      <c r="M13">
        <v>2873031.6499999994</v>
      </c>
      <c r="N13">
        <v>2781016.01</v>
      </c>
      <c r="P13" s="35" t="s">
        <v>53</v>
      </c>
      <c r="Q13" s="41" t="s">
        <v>175</v>
      </c>
      <c r="R13" s="41" t="s">
        <v>127</v>
      </c>
      <c r="S13" s="41" t="s">
        <v>120</v>
      </c>
      <c r="T13" s="36" t="s">
        <v>112</v>
      </c>
      <c r="U13" s="36" t="s">
        <v>8</v>
      </c>
      <c r="V13" s="17" t="s">
        <v>7</v>
      </c>
      <c r="W13" t="s">
        <v>6</v>
      </c>
      <c r="X13" t="s">
        <v>5</v>
      </c>
      <c r="Y13" t="s">
        <v>4</v>
      </c>
      <c r="Z13">
        <v>7923217.5199999996</v>
      </c>
      <c r="AA13">
        <v>6000000</v>
      </c>
      <c r="AB13">
        <v>6380000</v>
      </c>
      <c r="AC13">
        <v>5242925.8299999982</v>
      </c>
    </row>
    <row r="14" spans="1:29" ht="19.899999999999999" customHeight="1" thickBot="1">
      <c r="K14">
        <v>6524243.9399999995</v>
      </c>
      <c r="P14" s="11" t="s">
        <v>54</v>
      </c>
      <c r="Q14" s="22">
        <f>4140000+240000+78000</f>
        <v>4458000</v>
      </c>
      <c r="R14" s="22">
        <v>4395000</v>
      </c>
      <c r="S14" s="26">
        <v>3680000</v>
      </c>
      <c r="T14" s="22">
        <v>3042300</v>
      </c>
      <c r="U14" s="4">
        <v>3020000</v>
      </c>
      <c r="V14" s="12">
        <v>2730000</v>
      </c>
      <c r="W14">
        <v>2695000</v>
      </c>
      <c r="X14">
        <v>2735000</v>
      </c>
      <c r="Y14">
        <v>1961153</v>
      </c>
      <c r="Z14">
        <v>3753.8</v>
      </c>
      <c r="AA14">
        <v>113608</v>
      </c>
      <c r="AB14">
        <v>242545.7</v>
      </c>
      <c r="AC14">
        <v>69134.53</v>
      </c>
    </row>
    <row r="15" spans="1:29" ht="19.899999999999999" customHeight="1">
      <c r="A15" s="35" t="s">
        <v>55</v>
      </c>
      <c r="B15" s="41" t="s">
        <v>173</v>
      </c>
      <c r="C15" s="41" t="s">
        <v>127</v>
      </c>
      <c r="D15" s="41" t="s">
        <v>120</v>
      </c>
      <c r="E15" s="36" t="s">
        <v>112</v>
      </c>
      <c r="F15" s="36" t="s">
        <v>8</v>
      </c>
      <c r="G15" s="17" t="s">
        <v>7</v>
      </c>
      <c r="H15" t="s">
        <v>6</v>
      </c>
      <c r="I15" t="s">
        <v>5</v>
      </c>
      <c r="J15" t="s">
        <v>4</v>
      </c>
      <c r="L15" t="s">
        <v>3</v>
      </c>
      <c r="M15" t="s">
        <v>40</v>
      </c>
      <c r="N15">
        <v>5562032.0199999996</v>
      </c>
      <c r="P15" s="11" t="s">
        <v>56</v>
      </c>
      <c r="Q15" s="22">
        <v>1184153.8500000001</v>
      </c>
      <c r="R15" s="22">
        <v>1221060</v>
      </c>
      <c r="S15" s="22">
        <v>1233260</v>
      </c>
      <c r="T15" s="22">
        <v>1114700</v>
      </c>
      <c r="U15" s="4">
        <v>1281270</v>
      </c>
      <c r="V15" s="12">
        <v>924615</v>
      </c>
      <c r="W15">
        <v>1005295</v>
      </c>
      <c r="X15">
        <v>708460</v>
      </c>
      <c r="Y15">
        <v>645200</v>
      </c>
      <c r="Z15">
        <v>0</v>
      </c>
      <c r="AA15">
        <v>6000000</v>
      </c>
      <c r="AB15">
        <v>6380000</v>
      </c>
      <c r="AC15">
        <v>5242925.8299999982</v>
      </c>
    </row>
    <row r="16" spans="1:29" ht="19.899999999999999" customHeight="1">
      <c r="A16" s="11" t="s">
        <v>57</v>
      </c>
      <c r="B16" s="26">
        <f>所专项支出!C38</f>
        <v>163500</v>
      </c>
      <c r="C16" s="26">
        <v>163500</v>
      </c>
      <c r="D16" s="26">
        <v>143500</v>
      </c>
      <c r="E16" s="26">
        <v>143500</v>
      </c>
      <c r="F16" s="4">
        <v>144144</v>
      </c>
      <c r="G16" s="12">
        <v>144144</v>
      </c>
      <c r="H16">
        <v>162260</v>
      </c>
      <c r="I16">
        <v>127560</v>
      </c>
      <c r="J16">
        <v>127560</v>
      </c>
      <c r="K16" t="s">
        <v>39</v>
      </c>
      <c r="L16">
        <v>109000</v>
      </c>
      <c r="M16">
        <v>99319.82</v>
      </c>
      <c r="P16" s="11" t="s">
        <v>58</v>
      </c>
      <c r="Q16" s="22">
        <v>118610</v>
      </c>
      <c r="R16" s="22">
        <v>137290</v>
      </c>
      <c r="S16" s="22">
        <v>68290</v>
      </c>
      <c r="T16" s="22">
        <v>408230</v>
      </c>
      <c r="U16" s="4">
        <v>140362</v>
      </c>
      <c r="V16" s="12">
        <v>68920</v>
      </c>
      <c r="W16">
        <v>114366</v>
      </c>
      <c r="X16">
        <v>65800</v>
      </c>
      <c r="Y16">
        <v>54300</v>
      </c>
      <c r="Z16">
        <v>7926971.3199999994</v>
      </c>
      <c r="AA16">
        <v>7320</v>
      </c>
      <c r="AB16">
        <v>2958.36</v>
      </c>
      <c r="AC16">
        <v>5728.4</v>
      </c>
    </row>
    <row r="17" spans="1:38" ht="19.899999999999999" customHeight="1">
      <c r="A17" s="11" t="s">
        <v>59</v>
      </c>
      <c r="B17" s="26">
        <f>所专项支出!D38</f>
        <v>100000</v>
      </c>
      <c r="C17" s="26">
        <v>100000</v>
      </c>
      <c r="D17" s="26">
        <v>100000</v>
      </c>
      <c r="E17" s="26">
        <v>100000</v>
      </c>
      <c r="F17" s="4">
        <v>100000</v>
      </c>
      <c r="G17" s="12">
        <v>200000</v>
      </c>
      <c r="H17">
        <v>80000</v>
      </c>
      <c r="I17">
        <v>80000</v>
      </c>
      <c r="J17">
        <v>80000</v>
      </c>
      <c r="K17">
        <v>90820.06</v>
      </c>
      <c r="L17">
        <v>80000</v>
      </c>
      <c r="M17">
        <v>253058.5</v>
      </c>
      <c r="N17" t="s">
        <v>41</v>
      </c>
      <c r="P17" s="11" t="s">
        <v>60</v>
      </c>
      <c r="Q17" s="22">
        <v>4617530</v>
      </c>
      <c r="R17" s="22">
        <v>4462580</v>
      </c>
      <c r="S17" s="22">
        <v>4377780</v>
      </c>
      <c r="T17" s="22">
        <v>4474295</v>
      </c>
      <c r="U17" s="4">
        <v>5006555</v>
      </c>
      <c r="V17" s="12">
        <v>3909530</v>
      </c>
      <c r="W17">
        <v>3803650</v>
      </c>
      <c r="X17">
        <v>3646730</v>
      </c>
      <c r="Y17">
        <v>3712106.8991999999</v>
      </c>
      <c r="Z17">
        <v>906209.31</v>
      </c>
      <c r="AA17">
        <v>54740</v>
      </c>
      <c r="AB17">
        <v>16247.84</v>
      </c>
      <c r="AC17">
        <v>47880.61</v>
      </c>
    </row>
    <row r="18" spans="1:38" ht="19.899999999999999" customHeight="1">
      <c r="A18" s="11" t="s">
        <v>61</v>
      </c>
      <c r="B18" s="16"/>
      <c r="C18" s="16"/>
      <c r="D18" s="26"/>
      <c r="E18" s="26">
        <v>500000</v>
      </c>
      <c r="F18" s="4">
        <v>500000</v>
      </c>
      <c r="G18" s="12">
        <v>1680000</v>
      </c>
      <c r="H18">
        <v>980000</v>
      </c>
      <c r="I18">
        <v>980000</v>
      </c>
      <c r="J18">
        <v>980000</v>
      </c>
      <c r="K18">
        <v>42500</v>
      </c>
      <c r="L18">
        <v>828700</v>
      </c>
      <c r="M18">
        <v>967825</v>
      </c>
      <c r="N18">
        <v>547195</v>
      </c>
      <c r="P18" s="11" t="s">
        <v>62</v>
      </c>
      <c r="Q18" s="22">
        <v>13320</v>
      </c>
      <c r="R18" s="22">
        <v>78620</v>
      </c>
      <c r="S18" s="22">
        <v>7320</v>
      </c>
      <c r="T18" s="22">
        <v>6420</v>
      </c>
      <c r="U18" s="4">
        <v>15780.87</v>
      </c>
      <c r="V18" s="12">
        <v>7420</v>
      </c>
      <c r="W18">
        <v>6020</v>
      </c>
      <c r="X18">
        <v>7520</v>
      </c>
      <c r="Y18">
        <v>9320</v>
      </c>
      <c r="Z18">
        <v>42984.39</v>
      </c>
      <c r="AA18">
        <v>3025650</v>
      </c>
      <c r="AB18">
        <v>2959159.66</v>
      </c>
      <c r="AC18">
        <v>2439505.91</v>
      </c>
    </row>
    <row r="19" spans="1:38" ht="19.899999999999999" customHeight="1">
      <c r="A19" s="11" t="s">
        <v>82</v>
      </c>
      <c r="B19" s="26">
        <f>所专项支出!E38</f>
        <v>1597000</v>
      </c>
      <c r="C19" s="26">
        <v>1597000</v>
      </c>
      <c r="D19" s="26">
        <v>1597000</v>
      </c>
      <c r="E19" s="26">
        <v>1707000</v>
      </c>
      <c r="F19" s="4">
        <v>1810000</v>
      </c>
      <c r="G19" s="12">
        <v>757000</v>
      </c>
      <c r="H19">
        <v>1557000</v>
      </c>
      <c r="I19">
        <v>550000</v>
      </c>
      <c r="J19">
        <v>560000</v>
      </c>
      <c r="K19">
        <v>44956</v>
      </c>
      <c r="L19">
        <v>714000</v>
      </c>
      <c r="M19">
        <v>796400.98</v>
      </c>
      <c r="N19">
        <v>732484.75</v>
      </c>
      <c r="P19" s="11" t="s">
        <v>63</v>
      </c>
      <c r="Q19" s="22">
        <v>476500</v>
      </c>
      <c r="R19" s="22">
        <v>531790</v>
      </c>
      <c r="S19" s="22">
        <v>375500</v>
      </c>
      <c r="T19" s="22">
        <v>362250</v>
      </c>
      <c r="U19" s="4">
        <v>423852</v>
      </c>
      <c r="V19" s="12">
        <v>385400</v>
      </c>
      <c r="W19">
        <v>432800</v>
      </c>
      <c r="X19">
        <v>478300</v>
      </c>
      <c r="Y19">
        <v>299335</v>
      </c>
      <c r="Z19">
        <v>2890911.84</v>
      </c>
      <c r="AA19">
        <v>4400</v>
      </c>
      <c r="AB19">
        <v>6324.67</v>
      </c>
      <c r="AC19">
        <v>3218.75</v>
      </c>
      <c r="AD19" s="65"/>
      <c r="AE19" s="65"/>
      <c r="AF19" s="65"/>
      <c r="AG19" s="65"/>
      <c r="AH19" s="65"/>
      <c r="AI19" s="65"/>
      <c r="AJ19" s="65"/>
      <c r="AK19" s="65"/>
      <c r="AL19" s="65"/>
    </row>
    <row r="20" spans="1:38" ht="19.899999999999999" customHeight="1">
      <c r="A20" s="11" t="s">
        <v>64</v>
      </c>
      <c r="B20" s="26">
        <f>所专项支出!G38</f>
        <v>580000</v>
      </c>
      <c r="C20" s="26">
        <v>585000</v>
      </c>
      <c r="D20" s="26">
        <v>577100</v>
      </c>
      <c r="E20" s="26">
        <v>556400</v>
      </c>
      <c r="F20" s="4">
        <v>539000</v>
      </c>
      <c r="G20" s="12">
        <v>324400</v>
      </c>
      <c r="H20">
        <v>140600</v>
      </c>
      <c r="I20">
        <v>131200</v>
      </c>
      <c r="J20">
        <v>131600</v>
      </c>
      <c r="K20">
        <v>474600</v>
      </c>
      <c r="L20">
        <v>130200</v>
      </c>
      <c r="M20">
        <v>105199</v>
      </c>
      <c r="N20">
        <v>520901.07</v>
      </c>
      <c r="P20" s="11" t="s">
        <v>65</v>
      </c>
      <c r="Q20" s="59">
        <f>(340*30)+(340*2.55*12)</f>
        <v>20604</v>
      </c>
      <c r="R20" s="22"/>
      <c r="S20" s="22"/>
      <c r="T20" s="22"/>
      <c r="U20" s="4">
        <v>1500000</v>
      </c>
      <c r="V20" s="12">
        <v>205000</v>
      </c>
      <c r="W20">
        <v>470000</v>
      </c>
      <c r="X20">
        <v>221960</v>
      </c>
      <c r="Y20">
        <v>261456</v>
      </c>
      <c r="Z20">
        <v>552847.99</v>
      </c>
      <c r="AA20">
        <v>1494167</v>
      </c>
      <c r="AB20">
        <v>1510800.07</v>
      </c>
      <c r="AC20">
        <v>1599909.87</v>
      </c>
    </row>
    <row r="21" spans="1:38" ht="19.899999999999999" customHeight="1">
      <c r="A21" s="11" t="s">
        <v>66</v>
      </c>
      <c r="B21" s="26">
        <f>所专项支出!F38</f>
        <v>1612120</v>
      </c>
      <c r="C21" s="26">
        <v>1083299</v>
      </c>
      <c r="D21" s="26">
        <v>951234</v>
      </c>
      <c r="E21" s="26">
        <v>1156538</v>
      </c>
      <c r="F21" s="4">
        <v>734307</v>
      </c>
      <c r="G21" s="12">
        <v>786534</v>
      </c>
      <c r="H21">
        <v>710651.09000000008</v>
      </c>
      <c r="I21">
        <v>700352</v>
      </c>
      <c r="J21">
        <v>908077.21</v>
      </c>
      <c r="K21">
        <v>96176.53</v>
      </c>
      <c r="L21">
        <v>392500</v>
      </c>
      <c r="M21">
        <v>391754.94</v>
      </c>
      <c r="N21">
        <v>309930.43</v>
      </c>
      <c r="P21" s="11" t="s">
        <v>67</v>
      </c>
      <c r="Q21" s="26">
        <v>84000</v>
      </c>
      <c r="R21" s="22">
        <v>66500</v>
      </c>
      <c r="S21" s="22">
        <v>59500</v>
      </c>
      <c r="T21" s="22">
        <v>59220</v>
      </c>
      <c r="U21" s="4">
        <v>54500</v>
      </c>
      <c r="V21" s="12">
        <v>66400</v>
      </c>
      <c r="W21">
        <v>75400</v>
      </c>
      <c r="X21">
        <v>276400</v>
      </c>
      <c r="Y21">
        <v>276600</v>
      </c>
      <c r="Z21">
        <v>1775276.41</v>
      </c>
      <c r="AA21">
        <v>275380</v>
      </c>
      <c r="AB21">
        <v>53152</v>
      </c>
      <c r="AC21">
        <v>237562.97</v>
      </c>
    </row>
    <row r="22" spans="1:38" ht="19.899999999999999" customHeight="1">
      <c r="A22" s="11" t="s">
        <v>122</v>
      </c>
      <c r="B22" s="26">
        <f>所专项支出!H38</f>
        <v>3770000</v>
      </c>
      <c r="C22" s="26">
        <v>3150000</v>
      </c>
      <c r="D22" s="26">
        <v>2770000</v>
      </c>
      <c r="E22" s="26">
        <v>2303200</v>
      </c>
      <c r="F22" s="4">
        <v>2050650</v>
      </c>
      <c r="G22" s="12">
        <v>1953000</v>
      </c>
      <c r="H22">
        <v>1860000</v>
      </c>
      <c r="I22">
        <v>2025000</v>
      </c>
      <c r="J22">
        <v>1034127</v>
      </c>
      <c r="P22" s="11" t="s">
        <v>130</v>
      </c>
      <c r="Q22" s="26">
        <v>278750</v>
      </c>
      <c r="R22" s="47">
        <v>278750</v>
      </c>
      <c r="S22" s="22">
        <v>184001</v>
      </c>
      <c r="T22" s="22">
        <v>129888</v>
      </c>
      <c r="U22" s="4">
        <v>177800</v>
      </c>
      <c r="V22" s="12">
        <v>204388</v>
      </c>
      <c r="W22">
        <v>411040</v>
      </c>
      <c r="X22">
        <v>341088</v>
      </c>
      <c r="Z22">
        <v>2916.36</v>
      </c>
      <c r="AA22">
        <v>622904</v>
      </c>
      <c r="AB22">
        <v>616473.43999999994</v>
      </c>
      <c r="AC22">
        <v>545922.12</v>
      </c>
    </row>
    <row r="23" spans="1:38" ht="19.899999999999999" customHeight="1">
      <c r="A23" s="11" t="s">
        <v>124</v>
      </c>
      <c r="B23" s="16"/>
      <c r="C23" s="16"/>
      <c r="D23" s="26">
        <v>225000</v>
      </c>
      <c r="E23" s="26">
        <v>0</v>
      </c>
      <c r="F23" s="4">
        <v>150000</v>
      </c>
      <c r="G23" s="12">
        <v>150000</v>
      </c>
      <c r="I23">
        <v>780000</v>
      </c>
      <c r="J23">
        <v>620000</v>
      </c>
      <c r="K23">
        <v>102637</v>
      </c>
      <c r="L23">
        <v>100000</v>
      </c>
      <c r="M23">
        <v>40373.5</v>
      </c>
      <c r="N23">
        <v>557765</v>
      </c>
      <c r="P23" s="11" t="s">
        <v>68</v>
      </c>
      <c r="Q23" s="16"/>
      <c r="R23" s="16"/>
      <c r="S23" s="22"/>
      <c r="T23" s="22"/>
      <c r="U23" s="4">
        <v>507530</v>
      </c>
      <c r="V23" s="12">
        <v>500630</v>
      </c>
      <c r="W23">
        <v>389670</v>
      </c>
      <c r="X23">
        <v>354441</v>
      </c>
      <c r="Y23">
        <v>200000</v>
      </c>
      <c r="Z23">
        <v>13080</v>
      </c>
      <c r="AA23">
        <v>78000</v>
      </c>
      <c r="AB23">
        <v>55670.82</v>
      </c>
      <c r="AC23">
        <v>46143.51</v>
      </c>
    </row>
    <row r="24" spans="1:38" ht="19.899999999999999" customHeight="1">
      <c r="A24" s="11" t="s">
        <v>69</v>
      </c>
      <c r="B24" s="22">
        <v>16000000</v>
      </c>
      <c r="C24" s="55">
        <v>4700000</v>
      </c>
      <c r="D24" s="22">
        <v>2100000</v>
      </c>
      <c r="E24" s="22">
        <v>2800000</v>
      </c>
      <c r="F24" s="4"/>
      <c r="G24" s="12"/>
      <c r="P24" s="11" t="s">
        <v>117</v>
      </c>
      <c r="Q24" s="64">
        <f>5865404-Q20-Q14</f>
        <v>1386800</v>
      </c>
      <c r="R24" s="44">
        <v>800150</v>
      </c>
      <c r="S24" s="26">
        <v>1696359.7999999998</v>
      </c>
      <c r="T24" s="22">
        <v>100000</v>
      </c>
      <c r="U24" s="4">
        <v>300000</v>
      </c>
      <c r="V24" s="12">
        <v>369600</v>
      </c>
      <c r="W24">
        <v>300000</v>
      </c>
      <c r="X24">
        <v>746850</v>
      </c>
      <c r="Y24">
        <v>1339500</v>
      </c>
      <c r="Z24">
        <v>741993.56</v>
      </c>
      <c r="AA24">
        <v>2391853</v>
      </c>
      <c r="AB24">
        <v>1707673.8</v>
      </c>
      <c r="AC24">
        <v>2983763.9</v>
      </c>
    </row>
    <row r="25" spans="1:38" ht="19.899999999999999" customHeight="1">
      <c r="A25" s="11" t="s">
        <v>123</v>
      </c>
      <c r="B25" s="22">
        <v>30000000</v>
      </c>
      <c r="C25" s="55">
        <v>15000000</v>
      </c>
      <c r="D25" s="22">
        <v>22715100</v>
      </c>
      <c r="E25" s="16"/>
      <c r="F25" s="4"/>
      <c r="G25" s="12"/>
      <c r="P25" s="11" t="s">
        <v>125</v>
      </c>
      <c r="Q25" s="16"/>
      <c r="R25" s="16"/>
      <c r="S25" s="22">
        <v>2100000</v>
      </c>
      <c r="T25" s="22"/>
      <c r="U25" s="4"/>
      <c r="V25" s="12"/>
      <c r="W25">
        <v>11860</v>
      </c>
    </row>
    <row r="26" spans="1:38" ht="19.899999999999999" customHeight="1" thickBot="1">
      <c r="A26" s="18" t="s">
        <v>70</v>
      </c>
      <c r="B26" s="27">
        <f>SUM(B16:B25)</f>
        <v>53822620</v>
      </c>
      <c r="C26" s="27">
        <v>26378799</v>
      </c>
      <c r="D26" s="27">
        <v>31178934</v>
      </c>
      <c r="E26" s="27">
        <v>9266638</v>
      </c>
      <c r="F26" s="19">
        <v>6028101</v>
      </c>
      <c r="G26" s="20">
        <v>5995078</v>
      </c>
      <c r="H26">
        <v>5490511.0899999999</v>
      </c>
      <c r="I26">
        <v>4095962</v>
      </c>
      <c r="J26">
        <v>5213737.21</v>
      </c>
      <c r="K26">
        <v>1783657.23</v>
      </c>
      <c r="L26">
        <v>1000000</v>
      </c>
      <c r="M26">
        <v>1200000</v>
      </c>
      <c r="P26" s="18" t="s">
        <v>71</v>
      </c>
      <c r="Q26" s="49">
        <f>SUM(Q14:Q25)</f>
        <v>12638267.85</v>
      </c>
      <c r="R26" s="49">
        <v>11971740</v>
      </c>
      <c r="S26" s="27">
        <v>13782010.800000001</v>
      </c>
      <c r="T26" s="19">
        <v>9697303</v>
      </c>
      <c r="U26" s="19">
        <f>SUM(U14:U25)</f>
        <v>12427649.869999999</v>
      </c>
      <c r="V26" s="20">
        <v>9371903</v>
      </c>
      <c r="W26">
        <v>9715101</v>
      </c>
      <c r="X26">
        <v>11257259</v>
      </c>
      <c r="Y26">
        <v>15256375.8992</v>
      </c>
      <c r="Z26">
        <v>256634.67</v>
      </c>
      <c r="AA26">
        <v>82788</v>
      </c>
      <c r="AB26">
        <v>379449.02</v>
      </c>
      <c r="AC26">
        <v>344657.42</v>
      </c>
    </row>
  </sheetData>
  <mergeCells count="1">
    <mergeCell ref="A1:V1"/>
  </mergeCells>
  <phoneticPr fontId="2" type="noConversion"/>
  <printOptions horizontalCentered="1"/>
  <pageMargins left="0.70866141732283472" right="0.31496062992125984" top="0.74803149606299213" bottom="0.74803149606299213" header="0.31496062992125984" footer="0.31496062992125984"/>
  <pageSetup paperSize="9" scale="9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7"/>
  <sheetViews>
    <sheetView topLeftCell="A4" workbookViewId="0">
      <selection activeCell="C29" sqref="C29"/>
    </sheetView>
  </sheetViews>
  <sheetFormatPr defaultRowHeight="13.5"/>
  <cols>
    <col min="1" max="1" width="42" customWidth="1"/>
    <col min="2" max="2" width="16" customWidth="1"/>
    <col min="3" max="4" width="13.625" style="2" customWidth="1"/>
    <col min="5" max="6" width="13.875" style="2" bestFit="1" customWidth="1"/>
    <col min="7" max="7" width="13.875" customWidth="1"/>
    <col min="8" max="8" width="13.625" customWidth="1"/>
    <col min="9" max="9" width="13.875" bestFit="1" customWidth="1"/>
    <col min="10" max="10" width="15" bestFit="1" customWidth="1"/>
    <col min="11" max="11" width="15.75" customWidth="1"/>
    <col min="256" max="256" width="57.5" customWidth="1"/>
    <col min="257" max="257" width="16" customWidth="1"/>
    <col min="258" max="259" width="13.625" customWidth="1"/>
    <col min="260" max="261" width="13.875" bestFit="1" customWidth="1"/>
    <col min="262" max="262" width="13.875" customWidth="1"/>
    <col min="263" max="263" width="13.625" customWidth="1"/>
    <col min="264" max="264" width="13.875" bestFit="1" customWidth="1"/>
    <col min="265" max="265" width="12.75" bestFit="1" customWidth="1"/>
    <col min="266" max="266" width="15.75" customWidth="1"/>
    <col min="512" max="512" width="57.5" customWidth="1"/>
    <col min="513" max="513" width="16" customWidth="1"/>
    <col min="514" max="515" width="13.625" customWidth="1"/>
    <col min="516" max="517" width="13.875" bestFit="1" customWidth="1"/>
    <col min="518" max="518" width="13.875" customWidth="1"/>
    <col min="519" max="519" width="13.625" customWidth="1"/>
    <col min="520" max="520" width="13.875" bestFit="1" customWidth="1"/>
    <col min="521" max="521" width="12.75" bestFit="1" customWidth="1"/>
    <col min="522" max="522" width="15.75" customWidth="1"/>
    <col min="768" max="768" width="57.5" customWidth="1"/>
    <col min="769" max="769" width="16" customWidth="1"/>
    <col min="770" max="771" width="13.625" customWidth="1"/>
    <col min="772" max="773" width="13.875" bestFit="1" customWidth="1"/>
    <col min="774" max="774" width="13.875" customWidth="1"/>
    <col min="775" max="775" width="13.625" customWidth="1"/>
    <col min="776" max="776" width="13.875" bestFit="1" customWidth="1"/>
    <col min="777" max="777" width="12.75" bestFit="1" customWidth="1"/>
    <col min="778" max="778" width="15.75" customWidth="1"/>
    <col min="1024" max="1024" width="57.5" customWidth="1"/>
    <col min="1025" max="1025" width="16" customWidth="1"/>
    <col min="1026" max="1027" width="13.625" customWidth="1"/>
    <col min="1028" max="1029" width="13.875" bestFit="1" customWidth="1"/>
    <col min="1030" max="1030" width="13.875" customWidth="1"/>
    <col min="1031" max="1031" width="13.625" customWidth="1"/>
    <col min="1032" max="1032" width="13.875" bestFit="1" customWidth="1"/>
    <col min="1033" max="1033" width="12.75" bestFit="1" customWidth="1"/>
    <col min="1034" max="1034" width="15.75" customWidth="1"/>
    <col min="1280" max="1280" width="57.5" customWidth="1"/>
    <col min="1281" max="1281" width="16" customWidth="1"/>
    <col min="1282" max="1283" width="13.625" customWidth="1"/>
    <col min="1284" max="1285" width="13.875" bestFit="1" customWidth="1"/>
    <col min="1286" max="1286" width="13.875" customWidth="1"/>
    <col min="1287" max="1287" width="13.625" customWidth="1"/>
    <col min="1288" max="1288" width="13.875" bestFit="1" customWidth="1"/>
    <col min="1289" max="1289" width="12.75" bestFit="1" customWidth="1"/>
    <col min="1290" max="1290" width="15.75" customWidth="1"/>
    <col min="1536" max="1536" width="57.5" customWidth="1"/>
    <col min="1537" max="1537" width="16" customWidth="1"/>
    <col min="1538" max="1539" width="13.625" customWidth="1"/>
    <col min="1540" max="1541" width="13.875" bestFit="1" customWidth="1"/>
    <col min="1542" max="1542" width="13.875" customWidth="1"/>
    <col min="1543" max="1543" width="13.625" customWidth="1"/>
    <col min="1544" max="1544" width="13.875" bestFit="1" customWidth="1"/>
    <col min="1545" max="1545" width="12.75" bestFit="1" customWidth="1"/>
    <col min="1546" max="1546" width="15.75" customWidth="1"/>
    <col min="1792" max="1792" width="57.5" customWidth="1"/>
    <col min="1793" max="1793" width="16" customWidth="1"/>
    <col min="1794" max="1795" width="13.625" customWidth="1"/>
    <col min="1796" max="1797" width="13.875" bestFit="1" customWidth="1"/>
    <col min="1798" max="1798" width="13.875" customWidth="1"/>
    <col min="1799" max="1799" width="13.625" customWidth="1"/>
    <col min="1800" max="1800" width="13.875" bestFit="1" customWidth="1"/>
    <col min="1801" max="1801" width="12.75" bestFit="1" customWidth="1"/>
    <col min="1802" max="1802" width="15.75" customWidth="1"/>
    <col min="2048" max="2048" width="57.5" customWidth="1"/>
    <col min="2049" max="2049" width="16" customWidth="1"/>
    <col min="2050" max="2051" width="13.625" customWidth="1"/>
    <col min="2052" max="2053" width="13.875" bestFit="1" customWidth="1"/>
    <col min="2054" max="2054" width="13.875" customWidth="1"/>
    <col min="2055" max="2055" width="13.625" customWidth="1"/>
    <col min="2056" max="2056" width="13.875" bestFit="1" customWidth="1"/>
    <col min="2057" max="2057" width="12.75" bestFit="1" customWidth="1"/>
    <col min="2058" max="2058" width="15.75" customWidth="1"/>
    <col min="2304" max="2304" width="57.5" customWidth="1"/>
    <col min="2305" max="2305" width="16" customWidth="1"/>
    <col min="2306" max="2307" width="13.625" customWidth="1"/>
    <col min="2308" max="2309" width="13.875" bestFit="1" customWidth="1"/>
    <col min="2310" max="2310" width="13.875" customWidth="1"/>
    <col min="2311" max="2311" width="13.625" customWidth="1"/>
    <col min="2312" max="2312" width="13.875" bestFit="1" customWidth="1"/>
    <col min="2313" max="2313" width="12.75" bestFit="1" customWidth="1"/>
    <col min="2314" max="2314" width="15.75" customWidth="1"/>
    <col min="2560" max="2560" width="57.5" customWidth="1"/>
    <col min="2561" max="2561" width="16" customWidth="1"/>
    <col min="2562" max="2563" width="13.625" customWidth="1"/>
    <col min="2564" max="2565" width="13.875" bestFit="1" customWidth="1"/>
    <col min="2566" max="2566" width="13.875" customWidth="1"/>
    <col min="2567" max="2567" width="13.625" customWidth="1"/>
    <col min="2568" max="2568" width="13.875" bestFit="1" customWidth="1"/>
    <col min="2569" max="2569" width="12.75" bestFit="1" customWidth="1"/>
    <col min="2570" max="2570" width="15.75" customWidth="1"/>
    <col min="2816" max="2816" width="57.5" customWidth="1"/>
    <col min="2817" max="2817" width="16" customWidth="1"/>
    <col min="2818" max="2819" width="13.625" customWidth="1"/>
    <col min="2820" max="2821" width="13.875" bestFit="1" customWidth="1"/>
    <col min="2822" max="2822" width="13.875" customWidth="1"/>
    <col min="2823" max="2823" width="13.625" customWidth="1"/>
    <col min="2824" max="2824" width="13.875" bestFit="1" customWidth="1"/>
    <col min="2825" max="2825" width="12.75" bestFit="1" customWidth="1"/>
    <col min="2826" max="2826" width="15.75" customWidth="1"/>
    <col min="3072" max="3072" width="57.5" customWidth="1"/>
    <col min="3073" max="3073" width="16" customWidth="1"/>
    <col min="3074" max="3075" width="13.625" customWidth="1"/>
    <col min="3076" max="3077" width="13.875" bestFit="1" customWidth="1"/>
    <col min="3078" max="3078" width="13.875" customWidth="1"/>
    <col min="3079" max="3079" width="13.625" customWidth="1"/>
    <col min="3080" max="3080" width="13.875" bestFit="1" customWidth="1"/>
    <col min="3081" max="3081" width="12.75" bestFit="1" customWidth="1"/>
    <col min="3082" max="3082" width="15.75" customWidth="1"/>
    <col min="3328" max="3328" width="57.5" customWidth="1"/>
    <col min="3329" max="3329" width="16" customWidth="1"/>
    <col min="3330" max="3331" width="13.625" customWidth="1"/>
    <col min="3332" max="3333" width="13.875" bestFit="1" customWidth="1"/>
    <col min="3334" max="3334" width="13.875" customWidth="1"/>
    <col min="3335" max="3335" width="13.625" customWidth="1"/>
    <col min="3336" max="3336" width="13.875" bestFit="1" customWidth="1"/>
    <col min="3337" max="3337" width="12.75" bestFit="1" customWidth="1"/>
    <col min="3338" max="3338" width="15.75" customWidth="1"/>
    <col min="3584" max="3584" width="57.5" customWidth="1"/>
    <col min="3585" max="3585" width="16" customWidth="1"/>
    <col min="3586" max="3587" width="13.625" customWidth="1"/>
    <col min="3588" max="3589" width="13.875" bestFit="1" customWidth="1"/>
    <col min="3590" max="3590" width="13.875" customWidth="1"/>
    <col min="3591" max="3591" width="13.625" customWidth="1"/>
    <col min="3592" max="3592" width="13.875" bestFit="1" customWidth="1"/>
    <col min="3593" max="3593" width="12.75" bestFit="1" customWidth="1"/>
    <col min="3594" max="3594" width="15.75" customWidth="1"/>
    <col min="3840" max="3840" width="57.5" customWidth="1"/>
    <col min="3841" max="3841" width="16" customWidth="1"/>
    <col min="3842" max="3843" width="13.625" customWidth="1"/>
    <col min="3844" max="3845" width="13.875" bestFit="1" customWidth="1"/>
    <col min="3846" max="3846" width="13.875" customWidth="1"/>
    <col min="3847" max="3847" width="13.625" customWidth="1"/>
    <col min="3848" max="3848" width="13.875" bestFit="1" customWidth="1"/>
    <col min="3849" max="3849" width="12.75" bestFit="1" customWidth="1"/>
    <col min="3850" max="3850" width="15.75" customWidth="1"/>
    <col min="4096" max="4096" width="57.5" customWidth="1"/>
    <col min="4097" max="4097" width="16" customWidth="1"/>
    <col min="4098" max="4099" width="13.625" customWidth="1"/>
    <col min="4100" max="4101" width="13.875" bestFit="1" customWidth="1"/>
    <col min="4102" max="4102" width="13.875" customWidth="1"/>
    <col min="4103" max="4103" width="13.625" customWidth="1"/>
    <col min="4104" max="4104" width="13.875" bestFit="1" customWidth="1"/>
    <col min="4105" max="4105" width="12.75" bestFit="1" customWidth="1"/>
    <col min="4106" max="4106" width="15.75" customWidth="1"/>
    <col min="4352" max="4352" width="57.5" customWidth="1"/>
    <col min="4353" max="4353" width="16" customWidth="1"/>
    <col min="4354" max="4355" width="13.625" customWidth="1"/>
    <col min="4356" max="4357" width="13.875" bestFit="1" customWidth="1"/>
    <col min="4358" max="4358" width="13.875" customWidth="1"/>
    <col min="4359" max="4359" width="13.625" customWidth="1"/>
    <col min="4360" max="4360" width="13.875" bestFit="1" customWidth="1"/>
    <col min="4361" max="4361" width="12.75" bestFit="1" customWidth="1"/>
    <col min="4362" max="4362" width="15.75" customWidth="1"/>
    <col min="4608" max="4608" width="57.5" customWidth="1"/>
    <col min="4609" max="4609" width="16" customWidth="1"/>
    <col min="4610" max="4611" width="13.625" customWidth="1"/>
    <col min="4612" max="4613" width="13.875" bestFit="1" customWidth="1"/>
    <col min="4614" max="4614" width="13.875" customWidth="1"/>
    <col min="4615" max="4615" width="13.625" customWidth="1"/>
    <col min="4616" max="4616" width="13.875" bestFit="1" customWidth="1"/>
    <col min="4617" max="4617" width="12.75" bestFit="1" customWidth="1"/>
    <col min="4618" max="4618" width="15.75" customWidth="1"/>
    <col min="4864" max="4864" width="57.5" customWidth="1"/>
    <col min="4865" max="4865" width="16" customWidth="1"/>
    <col min="4866" max="4867" width="13.625" customWidth="1"/>
    <col min="4868" max="4869" width="13.875" bestFit="1" customWidth="1"/>
    <col min="4870" max="4870" width="13.875" customWidth="1"/>
    <col min="4871" max="4871" width="13.625" customWidth="1"/>
    <col min="4872" max="4872" width="13.875" bestFit="1" customWidth="1"/>
    <col min="4873" max="4873" width="12.75" bestFit="1" customWidth="1"/>
    <col min="4874" max="4874" width="15.75" customWidth="1"/>
    <col min="5120" max="5120" width="57.5" customWidth="1"/>
    <col min="5121" max="5121" width="16" customWidth="1"/>
    <col min="5122" max="5123" width="13.625" customWidth="1"/>
    <col min="5124" max="5125" width="13.875" bestFit="1" customWidth="1"/>
    <col min="5126" max="5126" width="13.875" customWidth="1"/>
    <col min="5127" max="5127" width="13.625" customWidth="1"/>
    <col min="5128" max="5128" width="13.875" bestFit="1" customWidth="1"/>
    <col min="5129" max="5129" width="12.75" bestFit="1" customWidth="1"/>
    <col min="5130" max="5130" width="15.75" customWidth="1"/>
    <col min="5376" max="5376" width="57.5" customWidth="1"/>
    <col min="5377" max="5377" width="16" customWidth="1"/>
    <col min="5378" max="5379" width="13.625" customWidth="1"/>
    <col min="5380" max="5381" width="13.875" bestFit="1" customWidth="1"/>
    <col min="5382" max="5382" width="13.875" customWidth="1"/>
    <col min="5383" max="5383" width="13.625" customWidth="1"/>
    <col min="5384" max="5384" width="13.875" bestFit="1" customWidth="1"/>
    <col min="5385" max="5385" width="12.75" bestFit="1" customWidth="1"/>
    <col min="5386" max="5386" width="15.75" customWidth="1"/>
    <col min="5632" max="5632" width="57.5" customWidth="1"/>
    <col min="5633" max="5633" width="16" customWidth="1"/>
    <col min="5634" max="5635" width="13.625" customWidth="1"/>
    <col min="5636" max="5637" width="13.875" bestFit="1" customWidth="1"/>
    <col min="5638" max="5638" width="13.875" customWidth="1"/>
    <col min="5639" max="5639" width="13.625" customWidth="1"/>
    <col min="5640" max="5640" width="13.875" bestFit="1" customWidth="1"/>
    <col min="5641" max="5641" width="12.75" bestFit="1" customWidth="1"/>
    <col min="5642" max="5642" width="15.75" customWidth="1"/>
    <col min="5888" max="5888" width="57.5" customWidth="1"/>
    <col min="5889" max="5889" width="16" customWidth="1"/>
    <col min="5890" max="5891" width="13.625" customWidth="1"/>
    <col min="5892" max="5893" width="13.875" bestFit="1" customWidth="1"/>
    <col min="5894" max="5894" width="13.875" customWidth="1"/>
    <col min="5895" max="5895" width="13.625" customWidth="1"/>
    <col min="5896" max="5896" width="13.875" bestFit="1" customWidth="1"/>
    <col min="5897" max="5897" width="12.75" bestFit="1" customWidth="1"/>
    <col min="5898" max="5898" width="15.75" customWidth="1"/>
    <col min="6144" max="6144" width="57.5" customWidth="1"/>
    <col min="6145" max="6145" width="16" customWidth="1"/>
    <col min="6146" max="6147" width="13.625" customWidth="1"/>
    <col min="6148" max="6149" width="13.875" bestFit="1" customWidth="1"/>
    <col min="6150" max="6150" width="13.875" customWidth="1"/>
    <col min="6151" max="6151" width="13.625" customWidth="1"/>
    <col min="6152" max="6152" width="13.875" bestFit="1" customWidth="1"/>
    <col min="6153" max="6153" width="12.75" bestFit="1" customWidth="1"/>
    <col min="6154" max="6154" width="15.75" customWidth="1"/>
    <col min="6400" max="6400" width="57.5" customWidth="1"/>
    <col min="6401" max="6401" width="16" customWidth="1"/>
    <col min="6402" max="6403" width="13.625" customWidth="1"/>
    <col min="6404" max="6405" width="13.875" bestFit="1" customWidth="1"/>
    <col min="6406" max="6406" width="13.875" customWidth="1"/>
    <col min="6407" max="6407" width="13.625" customWidth="1"/>
    <col min="6408" max="6408" width="13.875" bestFit="1" customWidth="1"/>
    <col min="6409" max="6409" width="12.75" bestFit="1" customWidth="1"/>
    <col min="6410" max="6410" width="15.75" customWidth="1"/>
    <col min="6656" max="6656" width="57.5" customWidth="1"/>
    <col min="6657" max="6657" width="16" customWidth="1"/>
    <col min="6658" max="6659" width="13.625" customWidth="1"/>
    <col min="6660" max="6661" width="13.875" bestFit="1" customWidth="1"/>
    <col min="6662" max="6662" width="13.875" customWidth="1"/>
    <col min="6663" max="6663" width="13.625" customWidth="1"/>
    <col min="6664" max="6664" width="13.875" bestFit="1" customWidth="1"/>
    <col min="6665" max="6665" width="12.75" bestFit="1" customWidth="1"/>
    <col min="6666" max="6666" width="15.75" customWidth="1"/>
    <col min="6912" max="6912" width="57.5" customWidth="1"/>
    <col min="6913" max="6913" width="16" customWidth="1"/>
    <col min="6914" max="6915" width="13.625" customWidth="1"/>
    <col min="6916" max="6917" width="13.875" bestFit="1" customWidth="1"/>
    <col min="6918" max="6918" width="13.875" customWidth="1"/>
    <col min="6919" max="6919" width="13.625" customWidth="1"/>
    <col min="6920" max="6920" width="13.875" bestFit="1" customWidth="1"/>
    <col min="6921" max="6921" width="12.75" bestFit="1" customWidth="1"/>
    <col min="6922" max="6922" width="15.75" customWidth="1"/>
    <col min="7168" max="7168" width="57.5" customWidth="1"/>
    <col min="7169" max="7169" width="16" customWidth="1"/>
    <col min="7170" max="7171" width="13.625" customWidth="1"/>
    <col min="7172" max="7173" width="13.875" bestFit="1" customWidth="1"/>
    <col min="7174" max="7174" width="13.875" customWidth="1"/>
    <col min="7175" max="7175" width="13.625" customWidth="1"/>
    <col min="7176" max="7176" width="13.875" bestFit="1" customWidth="1"/>
    <col min="7177" max="7177" width="12.75" bestFit="1" customWidth="1"/>
    <col min="7178" max="7178" width="15.75" customWidth="1"/>
    <col min="7424" max="7424" width="57.5" customWidth="1"/>
    <col min="7425" max="7425" width="16" customWidth="1"/>
    <col min="7426" max="7427" width="13.625" customWidth="1"/>
    <col min="7428" max="7429" width="13.875" bestFit="1" customWidth="1"/>
    <col min="7430" max="7430" width="13.875" customWidth="1"/>
    <col min="7431" max="7431" width="13.625" customWidth="1"/>
    <col min="7432" max="7432" width="13.875" bestFit="1" customWidth="1"/>
    <col min="7433" max="7433" width="12.75" bestFit="1" customWidth="1"/>
    <col min="7434" max="7434" width="15.75" customWidth="1"/>
    <col min="7680" max="7680" width="57.5" customWidth="1"/>
    <col min="7681" max="7681" width="16" customWidth="1"/>
    <col min="7682" max="7683" width="13.625" customWidth="1"/>
    <col min="7684" max="7685" width="13.875" bestFit="1" customWidth="1"/>
    <col min="7686" max="7686" width="13.875" customWidth="1"/>
    <col min="7687" max="7687" width="13.625" customWidth="1"/>
    <col min="7688" max="7688" width="13.875" bestFit="1" customWidth="1"/>
    <col min="7689" max="7689" width="12.75" bestFit="1" customWidth="1"/>
    <col min="7690" max="7690" width="15.75" customWidth="1"/>
    <col min="7936" max="7936" width="57.5" customWidth="1"/>
    <col min="7937" max="7937" width="16" customWidth="1"/>
    <col min="7938" max="7939" width="13.625" customWidth="1"/>
    <col min="7940" max="7941" width="13.875" bestFit="1" customWidth="1"/>
    <col min="7942" max="7942" width="13.875" customWidth="1"/>
    <col min="7943" max="7943" width="13.625" customWidth="1"/>
    <col min="7944" max="7944" width="13.875" bestFit="1" customWidth="1"/>
    <col min="7945" max="7945" width="12.75" bestFit="1" customWidth="1"/>
    <col min="7946" max="7946" width="15.75" customWidth="1"/>
    <col min="8192" max="8192" width="57.5" customWidth="1"/>
    <col min="8193" max="8193" width="16" customWidth="1"/>
    <col min="8194" max="8195" width="13.625" customWidth="1"/>
    <col min="8196" max="8197" width="13.875" bestFit="1" customWidth="1"/>
    <col min="8198" max="8198" width="13.875" customWidth="1"/>
    <col min="8199" max="8199" width="13.625" customWidth="1"/>
    <col min="8200" max="8200" width="13.875" bestFit="1" customWidth="1"/>
    <col min="8201" max="8201" width="12.75" bestFit="1" customWidth="1"/>
    <col min="8202" max="8202" width="15.75" customWidth="1"/>
    <col min="8448" max="8448" width="57.5" customWidth="1"/>
    <col min="8449" max="8449" width="16" customWidth="1"/>
    <col min="8450" max="8451" width="13.625" customWidth="1"/>
    <col min="8452" max="8453" width="13.875" bestFit="1" customWidth="1"/>
    <col min="8454" max="8454" width="13.875" customWidth="1"/>
    <col min="8455" max="8455" width="13.625" customWidth="1"/>
    <col min="8456" max="8456" width="13.875" bestFit="1" customWidth="1"/>
    <col min="8457" max="8457" width="12.75" bestFit="1" customWidth="1"/>
    <col min="8458" max="8458" width="15.75" customWidth="1"/>
    <col min="8704" max="8704" width="57.5" customWidth="1"/>
    <col min="8705" max="8705" width="16" customWidth="1"/>
    <col min="8706" max="8707" width="13.625" customWidth="1"/>
    <col min="8708" max="8709" width="13.875" bestFit="1" customWidth="1"/>
    <col min="8710" max="8710" width="13.875" customWidth="1"/>
    <col min="8711" max="8711" width="13.625" customWidth="1"/>
    <col min="8712" max="8712" width="13.875" bestFit="1" customWidth="1"/>
    <col min="8713" max="8713" width="12.75" bestFit="1" customWidth="1"/>
    <col min="8714" max="8714" width="15.75" customWidth="1"/>
    <col min="8960" max="8960" width="57.5" customWidth="1"/>
    <col min="8961" max="8961" width="16" customWidth="1"/>
    <col min="8962" max="8963" width="13.625" customWidth="1"/>
    <col min="8964" max="8965" width="13.875" bestFit="1" customWidth="1"/>
    <col min="8966" max="8966" width="13.875" customWidth="1"/>
    <col min="8967" max="8967" width="13.625" customWidth="1"/>
    <col min="8968" max="8968" width="13.875" bestFit="1" customWidth="1"/>
    <col min="8969" max="8969" width="12.75" bestFit="1" customWidth="1"/>
    <col min="8970" max="8970" width="15.75" customWidth="1"/>
    <col min="9216" max="9216" width="57.5" customWidth="1"/>
    <col min="9217" max="9217" width="16" customWidth="1"/>
    <col min="9218" max="9219" width="13.625" customWidth="1"/>
    <col min="9220" max="9221" width="13.875" bestFit="1" customWidth="1"/>
    <col min="9222" max="9222" width="13.875" customWidth="1"/>
    <col min="9223" max="9223" width="13.625" customWidth="1"/>
    <col min="9224" max="9224" width="13.875" bestFit="1" customWidth="1"/>
    <col min="9225" max="9225" width="12.75" bestFit="1" customWidth="1"/>
    <col min="9226" max="9226" width="15.75" customWidth="1"/>
    <col min="9472" max="9472" width="57.5" customWidth="1"/>
    <col min="9473" max="9473" width="16" customWidth="1"/>
    <col min="9474" max="9475" width="13.625" customWidth="1"/>
    <col min="9476" max="9477" width="13.875" bestFit="1" customWidth="1"/>
    <col min="9478" max="9478" width="13.875" customWidth="1"/>
    <col min="9479" max="9479" width="13.625" customWidth="1"/>
    <col min="9480" max="9480" width="13.875" bestFit="1" customWidth="1"/>
    <col min="9481" max="9481" width="12.75" bestFit="1" customWidth="1"/>
    <col min="9482" max="9482" width="15.75" customWidth="1"/>
    <col min="9728" max="9728" width="57.5" customWidth="1"/>
    <col min="9729" max="9729" width="16" customWidth="1"/>
    <col min="9730" max="9731" width="13.625" customWidth="1"/>
    <col min="9732" max="9733" width="13.875" bestFit="1" customWidth="1"/>
    <col min="9734" max="9734" width="13.875" customWidth="1"/>
    <col min="9735" max="9735" width="13.625" customWidth="1"/>
    <col min="9736" max="9736" width="13.875" bestFit="1" customWidth="1"/>
    <col min="9737" max="9737" width="12.75" bestFit="1" customWidth="1"/>
    <col min="9738" max="9738" width="15.75" customWidth="1"/>
    <col min="9984" max="9984" width="57.5" customWidth="1"/>
    <col min="9985" max="9985" width="16" customWidth="1"/>
    <col min="9986" max="9987" width="13.625" customWidth="1"/>
    <col min="9988" max="9989" width="13.875" bestFit="1" customWidth="1"/>
    <col min="9990" max="9990" width="13.875" customWidth="1"/>
    <col min="9991" max="9991" width="13.625" customWidth="1"/>
    <col min="9992" max="9992" width="13.875" bestFit="1" customWidth="1"/>
    <col min="9993" max="9993" width="12.75" bestFit="1" customWidth="1"/>
    <col min="9994" max="9994" width="15.75" customWidth="1"/>
    <col min="10240" max="10240" width="57.5" customWidth="1"/>
    <col min="10241" max="10241" width="16" customWidth="1"/>
    <col min="10242" max="10243" width="13.625" customWidth="1"/>
    <col min="10244" max="10245" width="13.875" bestFit="1" customWidth="1"/>
    <col min="10246" max="10246" width="13.875" customWidth="1"/>
    <col min="10247" max="10247" width="13.625" customWidth="1"/>
    <col min="10248" max="10248" width="13.875" bestFit="1" customWidth="1"/>
    <col min="10249" max="10249" width="12.75" bestFit="1" customWidth="1"/>
    <col min="10250" max="10250" width="15.75" customWidth="1"/>
    <col min="10496" max="10496" width="57.5" customWidth="1"/>
    <col min="10497" max="10497" width="16" customWidth="1"/>
    <col min="10498" max="10499" width="13.625" customWidth="1"/>
    <col min="10500" max="10501" width="13.875" bestFit="1" customWidth="1"/>
    <col min="10502" max="10502" width="13.875" customWidth="1"/>
    <col min="10503" max="10503" width="13.625" customWidth="1"/>
    <col min="10504" max="10504" width="13.875" bestFit="1" customWidth="1"/>
    <col min="10505" max="10505" width="12.75" bestFit="1" customWidth="1"/>
    <col min="10506" max="10506" width="15.75" customWidth="1"/>
    <col min="10752" max="10752" width="57.5" customWidth="1"/>
    <col min="10753" max="10753" width="16" customWidth="1"/>
    <col min="10754" max="10755" width="13.625" customWidth="1"/>
    <col min="10756" max="10757" width="13.875" bestFit="1" customWidth="1"/>
    <col min="10758" max="10758" width="13.875" customWidth="1"/>
    <col min="10759" max="10759" width="13.625" customWidth="1"/>
    <col min="10760" max="10760" width="13.875" bestFit="1" customWidth="1"/>
    <col min="10761" max="10761" width="12.75" bestFit="1" customWidth="1"/>
    <col min="10762" max="10762" width="15.75" customWidth="1"/>
    <col min="11008" max="11008" width="57.5" customWidth="1"/>
    <col min="11009" max="11009" width="16" customWidth="1"/>
    <col min="11010" max="11011" width="13.625" customWidth="1"/>
    <col min="11012" max="11013" width="13.875" bestFit="1" customWidth="1"/>
    <col min="11014" max="11014" width="13.875" customWidth="1"/>
    <col min="11015" max="11015" width="13.625" customWidth="1"/>
    <col min="11016" max="11016" width="13.875" bestFit="1" customWidth="1"/>
    <col min="11017" max="11017" width="12.75" bestFit="1" customWidth="1"/>
    <col min="11018" max="11018" width="15.75" customWidth="1"/>
    <col min="11264" max="11264" width="57.5" customWidth="1"/>
    <col min="11265" max="11265" width="16" customWidth="1"/>
    <col min="11266" max="11267" width="13.625" customWidth="1"/>
    <col min="11268" max="11269" width="13.875" bestFit="1" customWidth="1"/>
    <col min="11270" max="11270" width="13.875" customWidth="1"/>
    <col min="11271" max="11271" width="13.625" customWidth="1"/>
    <col min="11272" max="11272" width="13.875" bestFit="1" customWidth="1"/>
    <col min="11273" max="11273" width="12.75" bestFit="1" customWidth="1"/>
    <col min="11274" max="11274" width="15.75" customWidth="1"/>
    <col min="11520" max="11520" width="57.5" customWidth="1"/>
    <col min="11521" max="11521" width="16" customWidth="1"/>
    <col min="11522" max="11523" width="13.625" customWidth="1"/>
    <col min="11524" max="11525" width="13.875" bestFit="1" customWidth="1"/>
    <col min="11526" max="11526" width="13.875" customWidth="1"/>
    <col min="11527" max="11527" width="13.625" customWidth="1"/>
    <col min="11528" max="11528" width="13.875" bestFit="1" customWidth="1"/>
    <col min="11529" max="11529" width="12.75" bestFit="1" customWidth="1"/>
    <col min="11530" max="11530" width="15.75" customWidth="1"/>
    <col min="11776" max="11776" width="57.5" customWidth="1"/>
    <col min="11777" max="11777" width="16" customWidth="1"/>
    <col min="11778" max="11779" width="13.625" customWidth="1"/>
    <col min="11780" max="11781" width="13.875" bestFit="1" customWidth="1"/>
    <col min="11782" max="11782" width="13.875" customWidth="1"/>
    <col min="11783" max="11783" width="13.625" customWidth="1"/>
    <col min="11784" max="11784" width="13.875" bestFit="1" customWidth="1"/>
    <col min="11785" max="11785" width="12.75" bestFit="1" customWidth="1"/>
    <col min="11786" max="11786" width="15.75" customWidth="1"/>
    <col min="12032" max="12032" width="57.5" customWidth="1"/>
    <col min="12033" max="12033" width="16" customWidth="1"/>
    <col min="12034" max="12035" width="13.625" customWidth="1"/>
    <col min="12036" max="12037" width="13.875" bestFit="1" customWidth="1"/>
    <col min="12038" max="12038" width="13.875" customWidth="1"/>
    <col min="12039" max="12039" width="13.625" customWidth="1"/>
    <col min="12040" max="12040" width="13.875" bestFit="1" customWidth="1"/>
    <col min="12041" max="12041" width="12.75" bestFit="1" customWidth="1"/>
    <col min="12042" max="12042" width="15.75" customWidth="1"/>
    <col min="12288" max="12288" width="57.5" customWidth="1"/>
    <col min="12289" max="12289" width="16" customWidth="1"/>
    <col min="12290" max="12291" width="13.625" customWidth="1"/>
    <col min="12292" max="12293" width="13.875" bestFit="1" customWidth="1"/>
    <col min="12294" max="12294" width="13.875" customWidth="1"/>
    <col min="12295" max="12295" width="13.625" customWidth="1"/>
    <col min="12296" max="12296" width="13.875" bestFit="1" customWidth="1"/>
    <col min="12297" max="12297" width="12.75" bestFit="1" customWidth="1"/>
    <col min="12298" max="12298" width="15.75" customWidth="1"/>
    <col min="12544" max="12544" width="57.5" customWidth="1"/>
    <col min="12545" max="12545" width="16" customWidth="1"/>
    <col min="12546" max="12547" width="13.625" customWidth="1"/>
    <col min="12548" max="12549" width="13.875" bestFit="1" customWidth="1"/>
    <col min="12550" max="12550" width="13.875" customWidth="1"/>
    <col min="12551" max="12551" width="13.625" customWidth="1"/>
    <col min="12552" max="12552" width="13.875" bestFit="1" customWidth="1"/>
    <col min="12553" max="12553" width="12.75" bestFit="1" customWidth="1"/>
    <col min="12554" max="12554" width="15.75" customWidth="1"/>
    <col min="12800" max="12800" width="57.5" customWidth="1"/>
    <col min="12801" max="12801" width="16" customWidth="1"/>
    <col min="12802" max="12803" width="13.625" customWidth="1"/>
    <col min="12804" max="12805" width="13.875" bestFit="1" customWidth="1"/>
    <col min="12806" max="12806" width="13.875" customWidth="1"/>
    <col min="12807" max="12807" width="13.625" customWidth="1"/>
    <col min="12808" max="12808" width="13.875" bestFit="1" customWidth="1"/>
    <col min="12809" max="12809" width="12.75" bestFit="1" customWidth="1"/>
    <col min="12810" max="12810" width="15.75" customWidth="1"/>
    <col min="13056" max="13056" width="57.5" customWidth="1"/>
    <col min="13057" max="13057" width="16" customWidth="1"/>
    <col min="13058" max="13059" width="13.625" customWidth="1"/>
    <col min="13060" max="13061" width="13.875" bestFit="1" customWidth="1"/>
    <col min="13062" max="13062" width="13.875" customWidth="1"/>
    <col min="13063" max="13063" width="13.625" customWidth="1"/>
    <col min="13064" max="13064" width="13.875" bestFit="1" customWidth="1"/>
    <col min="13065" max="13065" width="12.75" bestFit="1" customWidth="1"/>
    <col min="13066" max="13066" width="15.75" customWidth="1"/>
    <col min="13312" max="13312" width="57.5" customWidth="1"/>
    <col min="13313" max="13313" width="16" customWidth="1"/>
    <col min="13314" max="13315" width="13.625" customWidth="1"/>
    <col min="13316" max="13317" width="13.875" bestFit="1" customWidth="1"/>
    <col min="13318" max="13318" width="13.875" customWidth="1"/>
    <col min="13319" max="13319" width="13.625" customWidth="1"/>
    <col min="13320" max="13320" width="13.875" bestFit="1" customWidth="1"/>
    <col min="13321" max="13321" width="12.75" bestFit="1" customWidth="1"/>
    <col min="13322" max="13322" width="15.75" customWidth="1"/>
    <col min="13568" max="13568" width="57.5" customWidth="1"/>
    <col min="13569" max="13569" width="16" customWidth="1"/>
    <col min="13570" max="13571" width="13.625" customWidth="1"/>
    <col min="13572" max="13573" width="13.875" bestFit="1" customWidth="1"/>
    <col min="13574" max="13574" width="13.875" customWidth="1"/>
    <col min="13575" max="13575" width="13.625" customWidth="1"/>
    <col min="13576" max="13576" width="13.875" bestFit="1" customWidth="1"/>
    <col min="13577" max="13577" width="12.75" bestFit="1" customWidth="1"/>
    <col min="13578" max="13578" width="15.75" customWidth="1"/>
    <col min="13824" max="13824" width="57.5" customWidth="1"/>
    <col min="13825" max="13825" width="16" customWidth="1"/>
    <col min="13826" max="13827" width="13.625" customWidth="1"/>
    <col min="13828" max="13829" width="13.875" bestFit="1" customWidth="1"/>
    <col min="13830" max="13830" width="13.875" customWidth="1"/>
    <col min="13831" max="13831" width="13.625" customWidth="1"/>
    <col min="13832" max="13832" width="13.875" bestFit="1" customWidth="1"/>
    <col min="13833" max="13833" width="12.75" bestFit="1" customWidth="1"/>
    <col min="13834" max="13834" width="15.75" customWidth="1"/>
    <col min="14080" max="14080" width="57.5" customWidth="1"/>
    <col min="14081" max="14081" width="16" customWidth="1"/>
    <col min="14082" max="14083" width="13.625" customWidth="1"/>
    <col min="14084" max="14085" width="13.875" bestFit="1" customWidth="1"/>
    <col min="14086" max="14086" width="13.875" customWidth="1"/>
    <col min="14087" max="14087" width="13.625" customWidth="1"/>
    <col min="14088" max="14088" width="13.875" bestFit="1" customWidth="1"/>
    <col min="14089" max="14089" width="12.75" bestFit="1" customWidth="1"/>
    <col min="14090" max="14090" width="15.75" customWidth="1"/>
    <col min="14336" max="14336" width="57.5" customWidth="1"/>
    <col min="14337" max="14337" width="16" customWidth="1"/>
    <col min="14338" max="14339" width="13.625" customWidth="1"/>
    <col min="14340" max="14341" width="13.875" bestFit="1" customWidth="1"/>
    <col min="14342" max="14342" width="13.875" customWidth="1"/>
    <col min="14343" max="14343" width="13.625" customWidth="1"/>
    <col min="14344" max="14344" width="13.875" bestFit="1" customWidth="1"/>
    <col min="14345" max="14345" width="12.75" bestFit="1" customWidth="1"/>
    <col min="14346" max="14346" width="15.75" customWidth="1"/>
    <col min="14592" max="14592" width="57.5" customWidth="1"/>
    <col min="14593" max="14593" width="16" customWidth="1"/>
    <col min="14594" max="14595" width="13.625" customWidth="1"/>
    <col min="14596" max="14597" width="13.875" bestFit="1" customWidth="1"/>
    <col min="14598" max="14598" width="13.875" customWidth="1"/>
    <col min="14599" max="14599" width="13.625" customWidth="1"/>
    <col min="14600" max="14600" width="13.875" bestFit="1" customWidth="1"/>
    <col min="14601" max="14601" width="12.75" bestFit="1" customWidth="1"/>
    <col min="14602" max="14602" width="15.75" customWidth="1"/>
    <col min="14848" max="14848" width="57.5" customWidth="1"/>
    <col min="14849" max="14849" width="16" customWidth="1"/>
    <col min="14850" max="14851" width="13.625" customWidth="1"/>
    <col min="14852" max="14853" width="13.875" bestFit="1" customWidth="1"/>
    <col min="14854" max="14854" width="13.875" customWidth="1"/>
    <col min="14855" max="14855" width="13.625" customWidth="1"/>
    <col min="14856" max="14856" width="13.875" bestFit="1" customWidth="1"/>
    <col min="14857" max="14857" width="12.75" bestFit="1" customWidth="1"/>
    <col min="14858" max="14858" width="15.75" customWidth="1"/>
    <col min="15104" max="15104" width="57.5" customWidth="1"/>
    <col min="15105" max="15105" width="16" customWidth="1"/>
    <col min="15106" max="15107" width="13.625" customWidth="1"/>
    <col min="15108" max="15109" width="13.875" bestFit="1" customWidth="1"/>
    <col min="15110" max="15110" width="13.875" customWidth="1"/>
    <col min="15111" max="15111" width="13.625" customWidth="1"/>
    <col min="15112" max="15112" width="13.875" bestFit="1" customWidth="1"/>
    <col min="15113" max="15113" width="12.75" bestFit="1" customWidth="1"/>
    <col min="15114" max="15114" width="15.75" customWidth="1"/>
    <col min="15360" max="15360" width="57.5" customWidth="1"/>
    <col min="15361" max="15361" width="16" customWidth="1"/>
    <col min="15362" max="15363" width="13.625" customWidth="1"/>
    <col min="15364" max="15365" width="13.875" bestFit="1" customWidth="1"/>
    <col min="15366" max="15366" width="13.875" customWidth="1"/>
    <col min="15367" max="15367" width="13.625" customWidth="1"/>
    <col min="15368" max="15368" width="13.875" bestFit="1" customWidth="1"/>
    <col min="15369" max="15369" width="12.75" bestFit="1" customWidth="1"/>
    <col min="15370" max="15370" width="15.75" customWidth="1"/>
    <col min="15616" max="15616" width="57.5" customWidth="1"/>
    <col min="15617" max="15617" width="16" customWidth="1"/>
    <col min="15618" max="15619" width="13.625" customWidth="1"/>
    <col min="15620" max="15621" width="13.875" bestFit="1" customWidth="1"/>
    <col min="15622" max="15622" width="13.875" customWidth="1"/>
    <col min="15623" max="15623" width="13.625" customWidth="1"/>
    <col min="15624" max="15624" width="13.875" bestFit="1" customWidth="1"/>
    <col min="15625" max="15625" width="12.75" bestFit="1" customWidth="1"/>
    <col min="15626" max="15626" width="15.75" customWidth="1"/>
    <col min="15872" max="15872" width="57.5" customWidth="1"/>
    <col min="15873" max="15873" width="16" customWidth="1"/>
    <col min="15874" max="15875" width="13.625" customWidth="1"/>
    <col min="15876" max="15877" width="13.875" bestFit="1" customWidth="1"/>
    <col min="15878" max="15878" width="13.875" customWidth="1"/>
    <col min="15879" max="15879" width="13.625" customWidth="1"/>
    <col min="15880" max="15880" width="13.875" bestFit="1" customWidth="1"/>
    <col min="15881" max="15881" width="12.75" bestFit="1" customWidth="1"/>
    <col min="15882" max="15882" width="15.75" customWidth="1"/>
    <col min="16128" max="16128" width="57.5" customWidth="1"/>
    <col min="16129" max="16129" width="16" customWidth="1"/>
    <col min="16130" max="16131" width="13.625" customWidth="1"/>
    <col min="16132" max="16133" width="13.875" bestFit="1" customWidth="1"/>
    <col min="16134" max="16134" width="13.875" customWidth="1"/>
    <col min="16135" max="16135" width="13.625" customWidth="1"/>
    <col min="16136" max="16136" width="13.875" bestFit="1" customWidth="1"/>
    <col min="16137" max="16137" width="12.75" bestFit="1" customWidth="1"/>
    <col min="16138" max="16138" width="15.75" customWidth="1"/>
  </cols>
  <sheetData>
    <row r="1" spans="1:11" ht="20.25" customHeight="1">
      <c r="A1" s="73" t="s">
        <v>138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6.149999999999999" customHeight="1">
      <c r="J2" s="6"/>
      <c r="K2" s="6" t="s">
        <v>72</v>
      </c>
    </row>
    <row r="3" spans="1:11" ht="14.45" customHeight="1">
      <c r="A3" s="70" t="s">
        <v>88</v>
      </c>
      <c r="B3" s="70" t="s">
        <v>103</v>
      </c>
      <c r="C3" s="74" t="s">
        <v>104</v>
      </c>
      <c r="D3" s="74" t="s">
        <v>129</v>
      </c>
      <c r="E3" s="76" t="s">
        <v>105</v>
      </c>
      <c r="F3" s="76" t="s">
        <v>106</v>
      </c>
      <c r="G3" s="70" t="s">
        <v>107</v>
      </c>
      <c r="H3" s="70" t="s">
        <v>108</v>
      </c>
      <c r="I3" s="70" t="s">
        <v>109</v>
      </c>
      <c r="J3" s="70" t="s">
        <v>110</v>
      </c>
      <c r="K3" s="72" t="s">
        <v>111</v>
      </c>
    </row>
    <row r="4" spans="1:11" ht="19.149999999999999" customHeight="1">
      <c r="A4" s="71"/>
      <c r="B4" s="71"/>
      <c r="C4" s="75"/>
      <c r="D4" s="75"/>
      <c r="E4" s="77"/>
      <c r="F4" s="77"/>
      <c r="G4" s="71"/>
      <c r="H4" s="71"/>
      <c r="I4" s="71"/>
      <c r="J4" s="71"/>
      <c r="K4" s="72"/>
    </row>
    <row r="5" spans="1:11" ht="18" customHeight="1">
      <c r="A5" s="53" t="s">
        <v>139</v>
      </c>
      <c r="B5" s="30">
        <f>SUM(C5:K5)</f>
        <v>2880</v>
      </c>
      <c r="C5" s="43"/>
      <c r="D5" s="4"/>
      <c r="E5" s="4"/>
      <c r="F5" s="7"/>
      <c r="G5" s="4"/>
      <c r="H5" s="21">
        <v>2880</v>
      </c>
      <c r="I5" s="3"/>
      <c r="J5" s="4"/>
      <c r="K5" s="4"/>
    </row>
    <row r="6" spans="1:11" ht="18" customHeight="1">
      <c r="A6" s="53" t="s">
        <v>140</v>
      </c>
      <c r="B6" s="30">
        <f t="shared" ref="B6:B36" si="0">SUM(C6:K6)</f>
        <v>173900</v>
      </c>
      <c r="C6" s="52">
        <v>20000</v>
      </c>
      <c r="D6" s="43">
        <v>4400</v>
      </c>
      <c r="E6" s="4">
        <v>18000</v>
      </c>
      <c r="F6" s="7">
        <v>20000</v>
      </c>
      <c r="G6" s="52">
        <v>1000</v>
      </c>
      <c r="H6" s="21">
        <v>13000</v>
      </c>
      <c r="I6" s="44">
        <v>60000</v>
      </c>
      <c r="J6" s="4">
        <v>2500</v>
      </c>
      <c r="K6" s="4">
        <v>35000</v>
      </c>
    </row>
    <row r="7" spans="1:11" ht="18" customHeight="1">
      <c r="A7" s="53" t="s">
        <v>141</v>
      </c>
      <c r="B7" s="30">
        <f t="shared" si="0"/>
        <v>89900</v>
      </c>
      <c r="C7" s="52">
        <v>20000</v>
      </c>
      <c r="D7" s="43">
        <v>7000</v>
      </c>
      <c r="E7" s="4">
        <v>8000</v>
      </c>
      <c r="F7" s="7"/>
      <c r="G7" s="52"/>
      <c r="H7" s="21">
        <v>51900</v>
      </c>
      <c r="I7" s="3"/>
      <c r="J7" s="4"/>
      <c r="K7" s="4">
        <v>3000</v>
      </c>
    </row>
    <row r="8" spans="1:11" ht="18" customHeight="1">
      <c r="A8" s="53" t="s">
        <v>142</v>
      </c>
      <c r="B8" s="30">
        <f t="shared" si="0"/>
        <v>80000</v>
      </c>
      <c r="C8" s="52"/>
      <c r="D8" s="4"/>
      <c r="E8" s="4">
        <v>80000</v>
      </c>
      <c r="F8" s="7"/>
      <c r="G8" s="52"/>
      <c r="H8" s="21"/>
      <c r="I8" s="3"/>
      <c r="J8" s="4"/>
      <c r="K8" s="4"/>
    </row>
    <row r="9" spans="1:11" ht="18" customHeight="1">
      <c r="A9" s="53" t="s">
        <v>143</v>
      </c>
      <c r="B9" s="30">
        <f t="shared" si="0"/>
        <v>57000</v>
      </c>
      <c r="C9" s="52">
        <v>5000</v>
      </c>
      <c r="D9" s="4"/>
      <c r="E9" s="4">
        <v>2000</v>
      </c>
      <c r="F9" s="7">
        <v>50000</v>
      </c>
      <c r="G9" s="52"/>
      <c r="H9" s="21"/>
      <c r="I9" s="3"/>
      <c r="J9" s="4"/>
      <c r="K9" s="4"/>
    </row>
    <row r="10" spans="1:11" ht="18" customHeight="1">
      <c r="A10" s="53" t="s">
        <v>144</v>
      </c>
      <c r="B10" s="30">
        <f t="shared" si="0"/>
        <v>800</v>
      </c>
      <c r="C10" s="52"/>
      <c r="D10" s="4"/>
      <c r="E10" s="4"/>
      <c r="F10" s="7"/>
      <c r="G10" s="52"/>
      <c r="H10" s="21"/>
      <c r="I10" s="3"/>
      <c r="J10" s="4">
        <v>800</v>
      </c>
      <c r="K10" s="4"/>
    </row>
    <row r="11" spans="1:11" ht="18" customHeight="1">
      <c r="A11" s="53" t="s">
        <v>145</v>
      </c>
      <c r="B11" s="30">
        <f t="shared" si="0"/>
        <v>3000</v>
      </c>
      <c r="C11" s="52"/>
      <c r="D11" s="4"/>
      <c r="E11" s="4"/>
      <c r="F11" s="7"/>
      <c r="G11" s="52"/>
      <c r="H11" s="21"/>
      <c r="I11" s="3"/>
      <c r="J11" s="4">
        <v>3000</v>
      </c>
      <c r="K11" s="4"/>
    </row>
    <row r="12" spans="1:11" ht="18" customHeight="1">
      <c r="A12" s="53" t="s">
        <v>146</v>
      </c>
      <c r="B12" s="30">
        <f t="shared" si="0"/>
        <v>122500</v>
      </c>
      <c r="C12" s="52">
        <v>20000</v>
      </c>
      <c r="D12" s="43">
        <v>2500</v>
      </c>
      <c r="E12" s="4">
        <v>10000</v>
      </c>
      <c r="F12" s="7">
        <v>15000</v>
      </c>
      <c r="G12" s="52">
        <v>3000</v>
      </c>
      <c r="H12" s="21">
        <v>18000</v>
      </c>
      <c r="I12" s="44">
        <v>23000</v>
      </c>
      <c r="J12" s="4">
        <v>7000</v>
      </c>
      <c r="K12" s="4">
        <v>24000</v>
      </c>
    </row>
    <row r="13" spans="1:11" ht="18" customHeight="1">
      <c r="A13" s="53" t="s">
        <v>147</v>
      </c>
      <c r="B13" s="30">
        <f t="shared" si="0"/>
        <v>0</v>
      </c>
      <c r="C13" s="52"/>
      <c r="D13" s="4"/>
      <c r="E13" s="4"/>
      <c r="F13" s="7"/>
      <c r="G13" s="52"/>
      <c r="H13" s="21"/>
      <c r="I13" s="3"/>
      <c r="J13" s="4"/>
      <c r="K13" s="4"/>
    </row>
    <row r="14" spans="1:11" ht="18" customHeight="1">
      <c r="A14" s="53" t="s">
        <v>148</v>
      </c>
      <c r="B14" s="30">
        <f t="shared" si="0"/>
        <v>0</v>
      </c>
      <c r="C14" s="52"/>
      <c r="D14" s="4"/>
      <c r="E14" s="4"/>
      <c r="F14" s="7"/>
      <c r="G14" s="52"/>
      <c r="H14" s="21"/>
      <c r="I14" s="3"/>
      <c r="J14" s="4"/>
      <c r="K14" s="4"/>
    </row>
    <row r="15" spans="1:11" ht="18" customHeight="1">
      <c r="A15" s="53" t="s">
        <v>149</v>
      </c>
      <c r="B15" s="30">
        <f t="shared" si="0"/>
        <v>381500</v>
      </c>
      <c r="C15" s="52">
        <v>110000</v>
      </c>
      <c r="D15" s="43">
        <v>47000</v>
      </c>
      <c r="E15" s="4">
        <v>90000</v>
      </c>
      <c r="F15" s="7">
        <v>30000</v>
      </c>
      <c r="G15" s="52">
        <v>7500</v>
      </c>
      <c r="H15" s="21">
        <v>12000</v>
      </c>
      <c r="I15" s="44">
        <v>30000</v>
      </c>
      <c r="J15" s="4">
        <v>10000</v>
      </c>
      <c r="K15" s="4">
        <v>45000</v>
      </c>
    </row>
    <row r="16" spans="1:11" ht="18" customHeight="1">
      <c r="A16" s="53" t="s">
        <v>150</v>
      </c>
      <c r="B16" s="30">
        <f t="shared" si="0"/>
        <v>25000</v>
      </c>
      <c r="C16" s="52"/>
      <c r="D16" s="43"/>
      <c r="E16" s="4">
        <v>25000</v>
      </c>
      <c r="F16" s="7"/>
      <c r="G16" s="52"/>
      <c r="H16" s="21"/>
      <c r="I16" s="3"/>
      <c r="J16" s="4"/>
      <c r="K16" s="4"/>
    </row>
    <row r="17" spans="1:11" ht="18" customHeight="1">
      <c r="A17" s="53" t="s">
        <v>151</v>
      </c>
      <c r="B17" s="30">
        <f t="shared" si="0"/>
        <v>2900</v>
      </c>
      <c r="C17" s="52"/>
      <c r="D17" s="43">
        <v>1900</v>
      </c>
      <c r="E17" s="4"/>
      <c r="F17" s="7"/>
      <c r="G17" s="52"/>
      <c r="H17" s="21"/>
      <c r="I17" s="3"/>
      <c r="J17" s="4">
        <v>1000</v>
      </c>
      <c r="K17" s="4"/>
    </row>
    <row r="18" spans="1:11" ht="18" customHeight="1">
      <c r="A18" s="53" t="s">
        <v>152</v>
      </c>
      <c r="B18" s="30">
        <f t="shared" si="0"/>
        <v>0</v>
      </c>
      <c r="C18" s="52"/>
      <c r="D18" s="4"/>
      <c r="E18" s="4"/>
      <c r="F18" s="7"/>
      <c r="G18" s="52"/>
      <c r="H18" s="21"/>
      <c r="I18" s="3"/>
      <c r="J18" s="4"/>
      <c r="K18" s="4"/>
    </row>
    <row r="19" spans="1:11" ht="18" customHeight="1">
      <c r="A19" s="53" t="s">
        <v>153</v>
      </c>
      <c r="B19" s="30">
        <f t="shared" si="0"/>
        <v>40000</v>
      </c>
      <c r="C19" s="52"/>
      <c r="D19" s="43">
        <v>2000</v>
      </c>
      <c r="E19" s="4"/>
      <c r="F19" s="7"/>
      <c r="G19" s="52"/>
      <c r="H19" s="21">
        <v>3000</v>
      </c>
      <c r="I19" s="44">
        <v>30000</v>
      </c>
      <c r="J19" s="4"/>
      <c r="K19" s="4">
        <v>5000</v>
      </c>
    </row>
    <row r="20" spans="1:11" ht="18" customHeight="1">
      <c r="A20" s="53" t="s">
        <v>154</v>
      </c>
      <c r="B20" s="30">
        <f t="shared" si="0"/>
        <v>34000</v>
      </c>
      <c r="C20" s="52"/>
      <c r="D20" s="43"/>
      <c r="E20" s="4">
        <v>12000</v>
      </c>
      <c r="F20" s="7">
        <v>10000</v>
      </c>
      <c r="G20" s="52"/>
      <c r="H20" s="21">
        <v>4000</v>
      </c>
      <c r="I20" s="3"/>
      <c r="J20" s="4">
        <v>3000</v>
      </c>
      <c r="K20" s="4">
        <v>5000</v>
      </c>
    </row>
    <row r="21" spans="1:11" ht="18" customHeight="1">
      <c r="A21" s="53" t="s">
        <v>155</v>
      </c>
      <c r="B21" s="30">
        <f t="shared" si="0"/>
        <v>64000</v>
      </c>
      <c r="C21" s="52">
        <v>10000</v>
      </c>
      <c r="D21" s="43">
        <v>5000</v>
      </c>
      <c r="E21" s="4">
        <v>12000</v>
      </c>
      <c r="F21" s="7">
        <v>2000</v>
      </c>
      <c r="G21" s="52"/>
      <c r="H21" s="21">
        <v>10000</v>
      </c>
      <c r="I21" s="44">
        <v>20000</v>
      </c>
      <c r="J21" s="4"/>
      <c r="K21" s="4">
        <v>5000</v>
      </c>
    </row>
    <row r="22" spans="1:11" ht="18" customHeight="1">
      <c r="A22" s="53" t="s">
        <v>156</v>
      </c>
      <c r="B22" s="30">
        <f t="shared" si="0"/>
        <v>91000</v>
      </c>
      <c r="C22" s="52">
        <v>20000</v>
      </c>
      <c r="D22" s="4"/>
      <c r="E22" s="4"/>
      <c r="F22" s="7">
        <v>10000</v>
      </c>
      <c r="G22" s="52">
        <v>1000</v>
      </c>
      <c r="H22" s="21"/>
      <c r="I22" s="44">
        <v>60000</v>
      </c>
      <c r="J22" s="4"/>
      <c r="K22" s="4"/>
    </row>
    <row r="23" spans="1:11" ht="18" customHeight="1">
      <c r="A23" s="53" t="s">
        <v>157</v>
      </c>
      <c r="B23" s="30">
        <f t="shared" si="0"/>
        <v>95500</v>
      </c>
      <c r="C23" s="43">
        <v>10000</v>
      </c>
      <c r="D23" s="40"/>
      <c r="E23" s="40">
        <v>15000</v>
      </c>
      <c r="F23" s="7">
        <v>18000</v>
      </c>
      <c r="G23" s="43">
        <v>5000</v>
      </c>
      <c r="H23" s="21">
        <v>2500</v>
      </c>
      <c r="I23" s="56"/>
      <c r="J23" s="40">
        <v>20000</v>
      </c>
      <c r="K23" s="4">
        <v>25000</v>
      </c>
    </row>
    <row r="24" spans="1:11" ht="18" customHeight="1">
      <c r="A24" s="53" t="s">
        <v>158</v>
      </c>
      <c r="B24" s="30">
        <f t="shared" si="0"/>
        <v>35000</v>
      </c>
      <c r="C24" s="52"/>
      <c r="D24" s="4"/>
      <c r="E24" s="4"/>
      <c r="F24" s="7"/>
      <c r="G24" s="52">
        <v>35000</v>
      </c>
      <c r="H24" s="21"/>
      <c r="I24" s="3"/>
      <c r="J24" s="4"/>
      <c r="K24" s="4"/>
    </row>
    <row r="25" spans="1:11" ht="18" customHeight="1">
      <c r="A25" s="53" t="s">
        <v>159</v>
      </c>
      <c r="B25" s="30">
        <f t="shared" si="0"/>
        <v>0</v>
      </c>
      <c r="C25" s="52"/>
      <c r="D25" s="4"/>
      <c r="E25" s="4"/>
      <c r="F25" s="7"/>
      <c r="G25" s="52"/>
      <c r="H25" s="21"/>
      <c r="I25" s="3"/>
      <c r="J25" s="4"/>
      <c r="K25" s="4"/>
    </row>
    <row r="26" spans="1:11" ht="18" customHeight="1">
      <c r="A26" s="53" t="s">
        <v>160</v>
      </c>
      <c r="B26" s="30">
        <f t="shared" si="0"/>
        <v>9000</v>
      </c>
      <c r="C26" s="52"/>
      <c r="D26" s="43">
        <v>2000</v>
      </c>
      <c r="E26" s="4"/>
      <c r="F26" s="7">
        <v>2000</v>
      </c>
      <c r="G26" s="52"/>
      <c r="H26" s="21"/>
      <c r="I26" s="3"/>
      <c r="J26" s="4"/>
      <c r="K26" s="4">
        <v>5000</v>
      </c>
    </row>
    <row r="27" spans="1:11" ht="18" customHeight="1">
      <c r="A27" s="53" t="s">
        <v>161</v>
      </c>
      <c r="B27" s="30">
        <f t="shared" si="0"/>
        <v>19000</v>
      </c>
      <c r="C27" s="52"/>
      <c r="D27" s="43">
        <v>2000</v>
      </c>
      <c r="E27" s="4"/>
      <c r="F27" s="7">
        <v>15000</v>
      </c>
      <c r="G27" s="52"/>
      <c r="H27" s="21"/>
      <c r="I27" s="3"/>
      <c r="J27" s="4"/>
      <c r="K27" s="4">
        <v>2000</v>
      </c>
    </row>
    <row r="28" spans="1:11" ht="18" customHeight="1">
      <c r="A28" s="53" t="s">
        <v>162</v>
      </c>
      <c r="B28" s="30">
        <f t="shared" si="0"/>
        <v>197000</v>
      </c>
      <c r="C28" s="52">
        <v>40000</v>
      </c>
      <c r="D28" s="43">
        <v>5000</v>
      </c>
      <c r="E28" s="4">
        <v>32000</v>
      </c>
      <c r="F28" s="7">
        <v>15000</v>
      </c>
      <c r="G28" s="52">
        <v>30000</v>
      </c>
      <c r="H28" s="21">
        <v>30000</v>
      </c>
      <c r="I28" s="3"/>
      <c r="J28" s="4">
        <v>25000</v>
      </c>
      <c r="K28" s="4">
        <v>20000</v>
      </c>
    </row>
    <row r="29" spans="1:11" ht="18" customHeight="1">
      <c r="A29" s="53" t="s">
        <v>163</v>
      </c>
      <c r="B29" s="30">
        <f t="shared" si="0"/>
        <v>0</v>
      </c>
      <c r="C29" s="52"/>
      <c r="D29" s="4"/>
      <c r="E29" s="4"/>
      <c r="F29" s="7"/>
      <c r="G29" s="52"/>
      <c r="H29" s="21"/>
      <c r="I29" s="3"/>
      <c r="J29" s="4"/>
      <c r="K29" s="4"/>
    </row>
    <row r="30" spans="1:11" ht="18" customHeight="1">
      <c r="A30" s="53" t="s">
        <v>164</v>
      </c>
      <c r="B30" s="30">
        <f t="shared" si="0"/>
        <v>185500</v>
      </c>
      <c r="C30" s="52"/>
      <c r="D30" s="4"/>
      <c r="E30" s="4"/>
      <c r="F30" s="7">
        <v>60000</v>
      </c>
      <c r="G30" s="52"/>
      <c r="H30" s="21">
        <v>70500</v>
      </c>
      <c r="I30" s="3"/>
      <c r="J30" s="4"/>
      <c r="K30" s="4">
        <v>55000</v>
      </c>
    </row>
    <row r="31" spans="1:11" ht="18" customHeight="1">
      <c r="A31" s="53" t="s">
        <v>165</v>
      </c>
      <c r="B31" s="30">
        <f t="shared" si="0"/>
        <v>0</v>
      </c>
      <c r="C31" s="52"/>
      <c r="D31" s="4"/>
      <c r="E31" s="4"/>
      <c r="F31" s="7"/>
      <c r="G31" s="52"/>
      <c r="H31" s="21"/>
      <c r="I31" s="3"/>
      <c r="J31" s="4"/>
      <c r="K31" s="4"/>
    </row>
    <row r="32" spans="1:11" ht="18" customHeight="1">
      <c r="A32" s="53" t="s">
        <v>166</v>
      </c>
      <c r="B32" s="30">
        <f t="shared" si="0"/>
        <v>69500</v>
      </c>
      <c r="C32" s="52">
        <v>20000</v>
      </c>
      <c r="D32" s="43">
        <v>4500</v>
      </c>
      <c r="E32" s="4">
        <v>28000</v>
      </c>
      <c r="F32" s="7"/>
      <c r="G32" s="52"/>
      <c r="H32" s="21"/>
      <c r="I32" s="3"/>
      <c r="J32" s="4">
        <v>5000</v>
      </c>
      <c r="K32" s="4">
        <v>12000</v>
      </c>
    </row>
    <row r="33" spans="1:11" ht="18" customHeight="1">
      <c r="A33" s="53" t="s">
        <v>167</v>
      </c>
      <c r="B33" s="30">
        <f t="shared" si="0"/>
        <v>85000</v>
      </c>
      <c r="C33" s="43"/>
      <c r="D33" s="4"/>
      <c r="E33" s="4"/>
      <c r="F33" s="7"/>
      <c r="G33" s="52"/>
      <c r="H33" s="21"/>
      <c r="I33" s="3"/>
      <c r="J33" s="4"/>
      <c r="K33" s="4">
        <v>85000</v>
      </c>
    </row>
    <row r="34" spans="1:11" ht="18" customHeight="1">
      <c r="A34" s="53" t="s">
        <v>168</v>
      </c>
      <c r="B34" s="30">
        <f t="shared" si="0"/>
        <v>0</v>
      </c>
      <c r="C34" s="43"/>
      <c r="D34" s="4"/>
      <c r="E34" s="4"/>
      <c r="F34" s="7"/>
      <c r="G34" s="52"/>
      <c r="H34" s="21"/>
      <c r="I34" s="3"/>
      <c r="J34" s="4"/>
      <c r="K34" s="4"/>
    </row>
    <row r="35" spans="1:11" ht="18" customHeight="1">
      <c r="A35" s="53" t="s">
        <v>169</v>
      </c>
      <c r="B35" s="30">
        <f t="shared" si="0"/>
        <v>0</v>
      </c>
      <c r="C35" s="43"/>
      <c r="D35" s="4"/>
      <c r="E35" s="4"/>
      <c r="F35" s="7"/>
      <c r="G35" s="57"/>
      <c r="H35" s="21"/>
      <c r="I35" s="3"/>
      <c r="J35" s="4"/>
      <c r="K35" s="4"/>
    </row>
    <row r="36" spans="1:11" ht="18" customHeight="1">
      <c r="A36" s="53" t="s">
        <v>170</v>
      </c>
      <c r="B36" s="30">
        <f t="shared" si="0"/>
        <v>66000</v>
      </c>
      <c r="C36" s="43"/>
      <c r="D36" s="4"/>
      <c r="E36" s="4">
        <v>6000</v>
      </c>
      <c r="F36" s="7"/>
      <c r="G36" s="52"/>
      <c r="H36" s="21"/>
      <c r="I36" s="3"/>
      <c r="J36" s="4"/>
      <c r="K36" s="4">
        <v>60000</v>
      </c>
    </row>
    <row r="37" spans="1:11" ht="18" customHeight="1">
      <c r="A37" s="34" t="s">
        <v>73</v>
      </c>
      <c r="B37" s="30">
        <f>SUM(C37:K37)</f>
        <v>1929880</v>
      </c>
      <c r="C37" s="30">
        <f t="shared" ref="C37:K37" si="1">SUM(C5:C36)</f>
        <v>275000</v>
      </c>
      <c r="D37" s="30">
        <f t="shared" si="1"/>
        <v>83300</v>
      </c>
      <c r="E37" s="30">
        <f t="shared" si="1"/>
        <v>338000</v>
      </c>
      <c r="F37" s="30">
        <f t="shared" si="1"/>
        <v>247000</v>
      </c>
      <c r="G37" s="30">
        <f t="shared" si="1"/>
        <v>82500</v>
      </c>
      <c r="H37" s="30">
        <f t="shared" si="1"/>
        <v>217780</v>
      </c>
      <c r="I37" s="30">
        <f t="shared" si="1"/>
        <v>223000</v>
      </c>
      <c r="J37" s="30">
        <f t="shared" si="1"/>
        <v>77300</v>
      </c>
      <c r="K37" s="30">
        <f t="shared" si="1"/>
        <v>386000</v>
      </c>
    </row>
    <row r="38" spans="1:11" ht="18" customHeight="1">
      <c r="A38" s="15" t="s">
        <v>137</v>
      </c>
      <c r="B38" s="30">
        <v>1762080</v>
      </c>
      <c r="C38" s="30">
        <v>275000</v>
      </c>
      <c r="D38" s="30">
        <v>83300</v>
      </c>
      <c r="E38" s="30">
        <v>283000</v>
      </c>
      <c r="F38" s="30">
        <v>239000</v>
      </c>
      <c r="G38" s="30">
        <v>82700</v>
      </c>
      <c r="H38" s="30">
        <v>247780</v>
      </c>
      <c r="I38" s="30">
        <v>223000</v>
      </c>
      <c r="J38" s="30">
        <v>72300</v>
      </c>
      <c r="K38" s="30">
        <v>256000</v>
      </c>
    </row>
    <row r="40" spans="1:11">
      <c r="B40" s="39"/>
      <c r="C40" s="39"/>
      <c r="D40" s="39"/>
      <c r="E40" s="39"/>
      <c r="F40" s="39"/>
      <c r="G40" s="39"/>
      <c r="H40" s="39"/>
      <c r="I40" s="39"/>
      <c r="J40" s="39"/>
      <c r="K40" s="39"/>
    </row>
    <row r="77" ht="13.15" customHeight="1"/>
  </sheetData>
  <mergeCells count="12">
    <mergeCell ref="J3:J4"/>
    <mergeCell ref="K3:K4"/>
    <mergeCell ref="A1:K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2" type="noConversion"/>
  <pageMargins left="0.51181102362204722" right="0" top="0.55118110236220474" bottom="0" header="0.31496062992125984" footer="0.31496062992125984"/>
  <pageSetup paperSize="9" scale="7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9"/>
  <sheetViews>
    <sheetView topLeftCell="A10" workbookViewId="0">
      <selection activeCell="A44" sqref="A44"/>
    </sheetView>
  </sheetViews>
  <sheetFormatPr defaultRowHeight="13.5"/>
  <cols>
    <col min="1" max="1" width="44.5" customWidth="1"/>
    <col min="2" max="2" width="16.375" customWidth="1"/>
    <col min="3" max="3" width="16.75" customWidth="1"/>
    <col min="4" max="4" width="16.25" customWidth="1"/>
    <col min="5" max="5" width="19" customWidth="1"/>
    <col min="6" max="6" width="16.125" bestFit="1" customWidth="1"/>
    <col min="7" max="7" width="16.375" customWidth="1"/>
    <col min="8" max="8" width="24.5" customWidth="1"/>
  </cols>
  <sheetData>
    <row r="1" spans="1:8" ht="25.15" customHeight="1">
      <c r="A1" s="69" t="s">
        <v>188</v>
      </c>
      <c r="B1" s="69"/>
      <c r="C1" s="69"/>
      <c r="D1" s="69"/>
      <c r="E1" s="69"/>
      <c r="F1" s="69"/>
      <c r="G1" s="69"/>
      <c r="H1" s="69"/>
    </row>
    <row r="2" spans="1:8">
      <c r="D2" s="8"/>
      <c r="H2" s="1" t="s">
        <v>72</v>
      </c>
    </row>
    <row r="3" spans="1:8" ht="19.149999999999999" customHeight="1">
      <c r="A3" s="78" t="s">
        <v>88</v>
      </c>
      <c r="B3" s="78" t="s">
        <v>97</v>
      </c>
      <c r="C3" s="80" t="s">
        <v>98</v>
      </c>
      <c r="D3" s="80" t="s">
        <v>99</v>
      </c>
      <c r="E3" s="81" t="s">
        <v>100</v>
      </c>
      <c r="F3" s="80" t="s">
        <v>101</v>
      </c>
      <c r="G3" s="80" t="s">
        <v>102</v>
      </c>
      <c r="H3" s="81" t="s">
        <v>121</v>
      </c>
    </row>
    <row r="4" spans="1:8" ht="19.899999999999999" customHeight="1">
      <c r="A4" s="79"/>
      <c r="B4" s="79"/>
      <c r="C4" s="80"/>
      <c r="D4" s="80"/>
      <c r="E4" s="82"/>
      <c r="F4" s="80"/>
      <c r="G4" s="80"/>
      <c r="H4" s="82"/>
    </row>
    <row r="5" spans="1:8" ht="18" customHeight="1">
      <c r="A5" s="53" t="s">
        <v>139</v>
      </c>
      <c r="B5" s="30">
        <f t="shared" ref="B5:B38" si="0">SUM(C5:H5)</f>
        <v>0</v>
      </c>
      <c r="C5" s="21"/>
      <c r="D5" s="21"/>
      <c r="E5" s="44"/>
      <c r="F5" s="21"/>
      <c r="G5" s="7"/>
      <c r="H5" s="4"/>
    </row>
    <row r="6" spans="1:8" ht="18" customHeight="1">
      <c r="A6" s="53" t="s">
        <v>140</v>
      </c>
      <c r="B6" s="30">
        <f t="shared" si="0"/>
        <v>6000</v>
      </c>
      <c r="C6" s="21">
        <v>1000</v>
      </c>
      <c r="D6" s="21">
        <v>5000</v>
      </c>
      <c r="E6" s="44"/>
      <c r="F6" s="21"/>
      <c r="G6" s="7"/>
      <c r="H6" s="4"/>
    </row>
    <row r="7" spans="1:8" ht="18" customHeight="1">
      <c r="A7" s="53" t="s">
        <v>141</v>
      </c>
      <c r="B7" s="30">
        <f t="shared" si="0"/>
        <v>8500</v>
      </c>
      <c r="C7" s="21">
        <v>500</v>
      </c>
      <c r="D7" s="21"/>
      <c r="E7" s="44"/>
      <c r="F7" s="21">
        <v>8000</v>
      </c>
      <c r="G7" s="7"/>
      <c r="H7" s="4"/>
    </row>
    <row r="8" spans="1:8" ht="18" customHeight="1">
      <c r="A8" s="53" t="s">
        <v>142</v>
      </c>
      <c r="B8" s="30">
        <f t="shared" si="0"/>
        <v>0</v>
      </c>
      <c r="C8" s="21"/>
      <c r="D8" s="21"/>
      <c r="E8" s="44"/>
      <c r="F8" s="21"/>
      <c r="G8" s="7"/>
      <c r="H8" s="4"/>
    </row>
    <row r="9" spans="1:8" ht="18" customHeight="1">
      <c r="A9" s="53" t="s">
        <v>143</v>
      </c>
      <c r="B9" s="30">
        <f t="shared" si="0"/>
        <v>0</v>
      </c>
      <c r="C9" s="21"/>
      <c r="D9" s="21"/>
      <c r="E9" s="44"/>
      <c r="F9" s="21"/>
      <c r="G9" s="7"/>
      <c r="H9" s="4"/>
    </row>
    <row r="10" spans="1:8" ht="18" customHeight="1">
      <c r="A10" s="53" t="s">
        <v>144</v>
      </c>
      <c r="B10" s="30">
        <f t="shared" si="0"/>
        <v>0</v>
      </c>
      <c r="C10" s="42"/>
      <c r="D10" s="42"/>
      <c r="E10" s="45"/>
      <c r="F10" s="21"/>
      <c r="G10" s="7"/>
      <c r="H10" s="4"/>
    </row>
    <row r="11" spans="1:8" ht="18" customHeight="1">
      <c r="A11" s="53" t="s">
        <v>145</v>
      </c>
      <c r="B11" s="30">
        <f t="shared" si="0"/>
        <v>200000</v>
      </c>
      <c r="C11" s="21"/>
      <c r="D11" s="21"/>
      <c r="E11" s="44"/>
      <c r="F11" s="21"/>
      <c r="G11" s="7"/>
      <c r="H11" s="4">
        <v>200000</v>
      </c>
    </row>
    <row r="12" spans="1:8" ht="18" customHeight="1">
      <c r="A12" s="53" t="s">
        <v>146</v>
      </c>
      <c r="B12" s="30">
        <f t="shared" si="0"/>
        <v>0</v>
      </c>
      <c r="C12" s="21"/>
      <c r="D12" s="21"/>
      <c r="E12" s="44"/>
      <c r="F12" s="21"/>
      <c r="G12" s="7"/>
      <c r="H12" s="4"/>
    </row>
    <row r="13" spans="1:8" ht="18" customHeight="1">
      <c r="A13" s="53" t="s">
        <v>147</v>
      </c>
      <c r="B13" s="30">
        <f t="shared" si="0"/>
        <v>0</v>
      </c>
      <c r="C13" s="21"/>
      <c r="D13" s="21"/>
      <c r="E13" s="44"/>
      <c r="F13" s="21"/>
      <c r="G13" s="7"/>
      <c r="H13" s="4"/>
    </row>
    <row r="14" spans="1:8" ht="18" customHeight="1">
      <c r="A14" s="53" t="s">
        <v>148</v>
      </c>
      <c r="B14" s="30">
        <f t="shared" si="0"/>
        <v>0</v>
      </c>
      <c r="C14" s="42"/>
      <c r="D14" s="42"/>
      <c r="E14" s="45"/>
      <c r="F14" s="21"/>
      <c r="G14" s="7"/>
      <c r="H14" s="4"/>
    </row>
    <row r="15" spans="1:8" ht="18" customHeight="1">
      <c r="A15" s="53" t="s">
        <v>149</v>
      </c>
      <c r="B15" s="30">
        <f t="shared" si="0"/>
        <v>30000</v>
      </c>
      <c r="C15" s="21"/>
      <c r="D15" s="21"/>
      <c r="E15" s="44">
        <v>30000</v>
      </c>
      <c r="F15" s="21"/>
      <c r="G15" s="7"/>
      <c r="H15" s="4"/>
    </row>
    <row r="16" spans="1:8" ht="18" customHeight="1">
      <c r="A16" s="53" t="s">
        <v>150</v>
      </c>
      <c r="B16" s="30">
        <f t="shared" si="0"/>
        <v>0</v>
      </c>
      <c r="C16" s="21"/>
      <c r="D16" s="21"/>
      <c r="E16" s="44"/>
      <c r="F16" s="21"/>
      <c r="G16" s="7"/>
      <c r="H16" s="4"/>
    </row>
    <row r="17" spans="1:8" ht="18" customHeight="1">
      <c r="A17" s="53" t="s">
        <v>151</v>
      </c>
      <c r="B17" s="30">
        <f t="shared" si="0"/>
        <v>0</v>
      </c>
      <c r="C17" s="21"/>
      <c r="D17" s="21"/>
      <c r="E17" s="44"/>
      <c r="F17" s="21"/>
      <c r="G17" s="7"/>
      <c r="H17" s="4"/>
    </row>
    <row r="18" spans="1:8" ht="18" customHeight="1">
      <c r="A18" s="53" t="s">
        <v>152</v>
      </c>
      <c r="B18" s="30">
        <f t="shared" si="0"/>
        <v>0</v>
      </c>
      <c r="C18" s="21"/>
      <c r="D18" s="21"/>
      <c r="E18" s="44"/>
      <c r="F18" s="21"/>
      <c r="G18" s="7"/>
      <c r="H18" s="4"/>
    </row>
    <row r="19" spans="1:8" ht="18" customHeight="1">
      <c r="A19" s="53" t="s">
        <v>153</v>
      </c>
      <c r="B19" s="30">
        <f t="shared" si="0"/>
        <v>0</v>
      </c>
      <c r="C19" s="21"/>
      <c r="D19" s="21"/>
      <c r="E19" s="44"/>
      <c r="F19" s="21"/>
      <c r="G19" s="7"/>
      <c r="H19" s="4"/>
    </row>
    <row r="20" spans="1:8" ht="18" customHeight="1">
      <c r="A20" s="53" t="s">
        <v>154</v>
      </c>
      <c r="B20" s="30">
        <f t="shared" si="0"/>
        <v>15000</v>
      </c>
      <c r="C20" s="21">
        <v>5000</v>
      </c>
      <c r="D20" s="21"/>
      <c r="E20" s="44"/>
      <c r="F20" s="21">
        <v>10000</v>
      </c>
      <c r="G20" s="7"/>
      <c r="H20" s="4"/>
    </row>
    <row r="21" spans="1:8" ht="18" customHeight="1">
      <c r="A21" s="53" t="s">
        <v>155</v>
      </c>
      <c r="B21" s="30">
        <f t="shared" si="0"/>
        <v>0</v>
      </c>
      <c r="C21" s="21"/>
      <c r="D21" s="21"/>
      <c r="E21" s="44"/>
      <c r="F21" s="21"/>
      <c r="G21" s="7"/>
      <c r="H21" s="4"/>
    </row>
    <row r="22" spans="1:8" ht="18" customHeight="1">
      <c r="A22" s="53" t="s">
        <v>156</v>
      </c>
      <c r="B22" s="30">
        <f t="shared" si="0"/>
        <v>117705</v>
      </c>
      <c r="C22" s="21"/>
      <c r="D22" s="21">
        <v>50000</v>
      </c>
      <c r="E22" s="44"/>
      <c r="F22" s="21">
        <v>67705</v>
      </c>
      <c r="G22" s="7"/>
      <c r="H22" s="4"/>
    </row>
    <row r="23" spans="1:8" ht="18" customHeight="1">
      <c r="A23" s="53" t="s">
        <v>157</v>
      </c>
      <c r="B23" s="30">
        <f t="shared" si="0"/>
        <v>149000</v>
      </c>
      <c r="C23" s="21">
        <v>60000</v>
      </c>
      <c r="D23" s="21">
        <v>20000</v>
      </c>
      <c r="E23" s="44">
        <v>67000</v>
      </c>
      <c r="F23" s="21">
        <v>2000</v>
      </c>
      <c r="G23" s="7"/>
      <c r="H23" s="40"/>
    </row>
    <row r="24" spans="1:8" ht="18" customHeight="1">
      <c r="A24" s="53" t="s">
        <v>158</v>
      </c>
      <c r="B24" s="30">
        <f t="shared" si="0"/>
        <v>1474415</v>
      </c>
      <c r="C24" s="21"/>
      <c r="D24" s="21"/>
      <c r="E24" s="44"/>
      <c r="F24" s="21">
        <v>1474415</v>
      </c>
      <c r="G24" s="7"/>
      <c r="H24" s="4"/>
    </row>
    <row r="25" spans="1:8" ht="18" customHeight="1">
      <c r="A25" s="53" t="s">
        <v>159</v>
      </c>
      <c r="B25" s="30">
        <f t="shared" si="0"/>
        <v>0</v>
      </c>
      <c r="C25" s="21"/>
      <c r="D25" s="21"/>
      <c r="E25" s="44"/>
      <c r="F25" s="21"/>
      <c r="G25" s="7"/>
      <c r="H25" s="4"/>
    </row>
    <row r="26" spans="1:8" ht="18" customHeight="1">
      <c r="A26" s="53" t="s">
        <v>160</v>
      </c>
      <c r="B26" s="30">
        <f t="shared" si="0"/>
        <v>0</v>
      </c>
      <c r="C26" s="42"/>
      <c r="D26" s="62"/>
      <c r="E26" s="45"/>
      <c r="F26" s="21"/>
      <c r="G26" s="7"/>
      <c r="H26" s="4"/>
    </row>
    <row r="27" spans="1:8" ht="18" customHeight="1">
      <c r="A27" s="53" t="s">
        <v>161</v>
      </c>
      <c r="B27" s="30">
        <f t="shared" si="0"/>
        <v>0</v>
      </c>
      <c r="C27" s="21"/>
      <c r="D27" s="62"/>
      <c r="E27" s="44"/>
      <c r="F27" s="21"/>
      <c r="G27" s="7"/>
      <c r="H27" s="4"/>
    </row>
    <row r="28" spans="1:8" ht="18" customHeight="1">
      <c r="A28" s="53" t="s">
        <v>162</v>
      </c>
      <c r="B28" s="30">
        <f t="shared" si="0"/>
        <v>7000</v>
      </c>
      <c r="C28" s="21">
        <v>7000</v>
      </c>
      <c r="D28" s="21"/>
      <c r="E28" s="44"/>
      <c r="F28" s="21"/>
      <c r="G28" s="7"/>
      <c r="H28" s="4"/>
    </row>
    <row r="29" spans="1:8" ht="18" customHeight="1">
      <c r="A29" s="53" t="s">
        <v>163</v>
      </c>
      <c r="B29" s="30">
        <f t="shared" si="0"/>
        <v>0</v>
      </c>
      <c r="C29" s="21"/>
      <c r="D29" s="21"/>
      <c r="E29" s="44"/>
      <c r="F29" s="21"/>
      <c r="G29" s="7"/>
      <c r="H29" s="4"/>
    </row>
    <row r="30" spans="1:8" ht="18" customHeight="1">
      <c r="A30" s="53" t="s">
        <v>164</v>
      </c>
      <c r="B30" s="30">
        <f t="shared" si="0"/>
        <v>2770000</v>
      </c>
      <c r="C30" s="21">
        <v>90000</v>
      </c>
      <c r="D30" s="21"/>
      <c r="E30" s="44">
        <v>1500000</v>
      </c>
      <c r="F30" s="21"/>
      <c r="G30" s="44">
        <v>580000</v>
      </c>
      <c r="H30" s="4">
        <v>600000</v>
      </c>
    </row>
    <row r="31" spans="1:8" ht="18" customHeight="1">
      <c r="A31" s="53" t="s">
        <v>165</v>
      </c>
      <c r="B31" s="30">
        <f t="shared" si="0"/>
        <v>0</v>
      </c>
      <c r="C31" s="21"/>
      <c r="D31" s="21"/>
      <c r="E31" s="44"/>
      <c r="F31" s="21"/>
      <c r="G31" s="44"/>
      <c r="H31" s="4"/>
    </row>
    <row r="32" spans="1:8" ht="18" customHeight="1">
      <c r="A32" s="53" t="s">
        <v>166</v>
      </c>
      <c r="B32" s="30">
        <f t="shared" si="0"/>
        <v>0</v>
      </c>
      <c r="C32" s="21"/>
      <c r="D32" s="21"/>
      <c r="E32" s="44"/>
      <c r="F32" s="21"/>
      <c r="G32" s="44"/>
      <c r="H32" s="4"/>
    </row>
    <row r="33" spans="1:8" ht="18" customHeight="1">
      <c r="A33" s="53" t="s">
        <v>167</v>
      </c>
      <c r="B33" s="30">
        <f t="shared" si="0"/>
        <v>75000</v>
      </c>
      <c r="C33" s="21"/>
      <c r="D33" s="21">
        <v>25000</v>
      </c>
      <c r="E33" s="44"/>
      <c r="F33" s="21">
        <v>50000</v>
      </c>
      <c r="G33" s="7"/>
      <c r="H33" s="4"/>
    </row>
    <row r="34" spans="1:8" ht="18" customHeight="1">
      <c r="A34" s="53" t="s">
        <v>168</v>
      </c>
      <c r="B34" s="30">
        <f t="shared" si="0"/>
        <v>0</v>
      </c>
      <c r="C34" s="62"/>
      <c r="D34" s="62"/>
      <c r="E34" s="46"/>
      <c r="F34" s="21"/>
      <c r="G34" s="7"/>
      <c r="H34" s="4"/>
    </row>
    <row r="35" spans="1:8" ht="18" customHeight="1">
      <c r="A35" s="53" t="s">
        <v>169</v>
      </c>
      <c r="B35" s="30">
        <f t="shared" si="0"/>
        <v>0</v>
      </c>
      <c r="C35" s="62"/>
      <c r="D35" s="62"/>
      <c r="E35" s="46"/>
      <c r="F35" s="21"/>
      <c r="G35" s="7"/>
      <c r="H35" s="4"/>
    </row>
    <row r="36" spans="1:8" ht="18" customHeight="1">
      <c r="A36" s="53" t="s">
        <v>170</v>
      </c>
      <c r="B36" s="30">
        <f t="shared" si="0"/>
        <v>450000</v>
      </c>
      <c r="C36" s="62"/>
      <c r="D36" s="62"/>
      <c r="E36" s="46"/>
      <c r="F36" s="21"/>
      <c r="G36" s="7"/>
      <c r="H36" s="4">
        <v>450000</v>
      </c>
    </row>
    <row r="37" spans="1:8" ht="18" customHeight="1">
      <c r="A37" s="53" t="s">
        <v>192</v>
      </c>
      <c r="B37" s="30"/>
      <c r="C37" s="62"/>
      <c r="D37" s="62"/>
      <c r="E37" s="46"/>
      <c r="F37" s="21"/>
      <c r="G37" s="7"/>
      <c r="H37" s="4">
        <v>2520000</v>
      </c>
    </row>
    <row r="38" spans="1:8" ht="18" customHeight="1">
      <c r="A38" s="15" t="s">
        <v>74</v>
      </c>
      <c r="B38" s="30">
        <f t="shared" si="0"/>
        <v>7822620</v>
      </c>
      <c r="C38" s="30">
        <f t="shared" ref="C38:G38" si="1">SUM(C5:C36)</f>
        <v>163500</v>
      </c>
      <c r="D38" s="30">
        <f t="shared" si="1"/>
        <v>100000</v>
      </c>
      <c r="E38" s="30">
        <f t="shared" si="1"/>
        <v>1597000</v>
      </c>
      <c r="F38" s="30">
        <f t="shared" si="1"/>
        <v>1612120</v>
      </c>
      <c r="G38" s="30">
        <f t="shared" si="1"/>
        <v>580000</v>
      </c>
      <c r="H38" s="30">
        <f>SUM(H5:H37)</f>
        <v>3770000</v>
      </c>
    </row>
    <row r="39" spans="1:8" ht="18" customHeight="1">
      <c r="A39" s="15" t="s">
        <v>127</v>
      </c>
      <c r="B39" s="30">
        <v>6678799</v>
      </c>
      <c r="C39" s="30">
        <v>163500</v>
      </c>
      <c r="D39" s="30">
        <v>100000</v>
      </c>
      <c r="E39" s="30">
        <v>1597000</v>
      </c>
      <c r="F39" s="30">
        <v>1083299</v>
      </c>
      <c r="G39" s="30">
        <v>585000</v>
      </c>
      <c r="H39" s="30">
        <v>3150000</v>
      </c>
    </row>
  </sheetData>
  <mergeCells count="9">
    <mergeCell ref="A1:H1"/>
    <mergeCell ref="A3:A4"/>
    <mergeCell ref="B3:B4"/>
    <mergeCell ref="C3:C4"/>
    <mergeCell ref="D3:D4"/>
    <mergeCell ref="E3:E4"/>
    <mergeCell ref="F3:F4"/>
    <mergeCell ref="G3:G4"/>
    <mergeCell ref="H3:H4"/>
  </mergeCells>
  <phoneticPr fontId="2" type="noConversion"/>
  <pageMargins left="0.70866141732283472" right="0" top="0.55118110236220474" bottom="0" header="0.31496062992125984" footer="0.31496062992125984"/>
  <pageSetup paperSize="9" scale="78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0"/>
  <sheetViews>
    <sheetView zoomScaleNormal="100" workbookViewId="0">
      <selection activeCell="F12" sqref="F12"/>
    </sheetView>
  </sheetViews>
  <sheetFormatPr defaultColWidth="9" defaultRowHeight="12"/>
  <cols>
    <col min="1" max="1" width="39.5" style="28" customWidth="1"/>
    <col min="2" max="2" width="21.625" style="28" customWidth="1"/>
    <col min="3" max="3" width="15" style="28" bestFit="1" customWidth="1"/>
    <col min="4" max="4" width="13.875" style="28" bestFit="1" customWidth="1"/>
    <col min="5" max="5" width="16.125" style="28" bestFit="1" customWidth="1"/>
    <col min="6" max="6" width="13.875" style="28" bestFit="1" customWidth="1"/>
    <col min="7" max="7" width="11.625" style="28" bestFit="1" customWidth="1"/>
    <col min="8" max="8" width="15.875" style="28" customWidth="1"/>
    <col min="9" max="9" width="14" style="28" customWidth="1"/>
    <col min="10" max="10" width="16.875" style="28" customWidth="1"/>
    <col min="11" max="253" width="9" style="28"/>
    <col min="254" max="254" width="61.125" style="28" customWidth="1"/>
    <col min="255" max="255" width="15.5" style="28" customWidth="1"/>
    <col min="256" max="256" width="16.375" style="28" customWidth="1"/>
    <col min="257" max="257" width="12.5" style="28" customWidth="1"/>
    <col min="258" max="262" width="15" style="28" customWidth="1"/>
    <col min="263" max="263" width="13.5" style="28" customWidth="1"/>
    <col min="264" max="264" width="18.625" style="28" customWidth="1"/>
    <col min="265" max="265" width="3.75" style="28" customWidth="1"/>
    <col min="266" max="509" width="9" style="28"/>
    <col min="510" max="510" width="61.125" style="28" customWidth="1"/>
    <col min="511" max="511" width="15.5" style="28" customWidth="1"/>
    <col min="512" max="512" width="16.375" style="28" customWidth="1"/>
    <col min="513" max="513" width="12.5" style="28" customWidth="1"/>
    <col min="514" max="518" width="15" style="28" customWidth="1"/>
    <col min="519" max="519" width="13.5" style="28" customWidth="1"/>
    <col min="520" max="520" width="18.625" style="28" customWidth="1"/>
    <col min="521" max="521" width="3.75" style="28" customWidth="1"/>
    <col min="522" max="765" width="9" style="28"/>
    <col min="766" max="766" width="61.125" style="28" customWidth="1"/>
    <col min="767" max="767" width="15.5" style="28" customWidth="1"/>
    <col min="768" max="768" width="16.375" style="28" customWidth="1"/>
    <col min="769" max="769" width="12.5" style="28" customWidth="1"/>
    <col min="770" max="774" width="15" style="28" customWidth="1"/>
    <col min="775" max="775" width="13.5" style="28" customWidth="1"/>
    <col min="776" max="776" width="18.625" style="28" customWidth="1"/>
    <col min="777" max="777" width="3.75" style="28" customWidth="1"/>
    <col min="778" max="1021" width="9" style="28"/>
    <col min="1022" max="1022" width="61.125" style="28" customWidth="1"/>
    <col min="1023" max="1023" width="15.5" style="28" customWidth="1"/>
    <col min="1024" max="1024" width="16.375" style="28" customWidth="1"/>
    <col min="1025" max="1025" width="12.5" style="28" customWidth="1"/>
    <col min="1026" max="1030" width="15" style="28" customWidth="1"/>
    <col min="1031" max="1031" width="13.5" style="28" customWidth="1"/>
    <col min="1032" max="1032" width="18.625" style="28" customWidth="1"/>
    <col min="1033" max="1033" width="3.75" style="28" customWidth="1"/>
    <col min="1034" max="1277" width="9" style="28"/>
    <col min="1278" max="1278" width="61.125" style="28" customWidth="1"/>
    <col min="1279" max="1279" width="15.5" style="28" customWidth="1"/>
    <col min="1280" max="1280" width="16.375" style="28" customWidth="1"/>
    <col min="1281" max="1281" width="12.5" style="28" customWidth="1"/>
    <col min="1282" max="1286" width="15" style="28" customWidth="1"/>
    <col min="1287" max="1287" width="13.5" style="28" customWidth="1"/>
    <col min="1288" max="1288" width="18.625" style="28" customWidth="1"/>
    <col min="1289" max="1289" width="3.75" style="28" customWidth="1"/>
    <col min="1290" max="1533" width="9" style="28"/>
    <col min="1534" max="1534" width="61.125" style="28" customWidth="1"/>
    <col min="1535" max="1535" width="15.5" style="28" customWidth="1"/>
    <col min="1536" max="1536" width="16.375" style="28" customWidth="1"/>
    <col min="1537" max="1537" width="12.5" style="28" customWidth="1"/>
    <col min="1538" max="1542" width="15" style="28" customWidth="1"/>
    <col min="1543" max="1543" width="13.5" style="28" customWidth="1"/>
    <col min="1544" max="1544" width="18.625" style="28" customWidth="1"/>
    <col min="1545" max="1545" width="3.75" style="28" customWidth="1"/>
    <col min="1546" max="1789" width="9" style="28"/>
    <col min="1790" max="1790" width="61.125" style="28" customWidth="1"/>
    <col min="1791" max="1791" width="15.5" style="28" customWidth="1"/>
    <col min="1792" max="1792" width="16.375" style="28" customWidth="1"/>
    <col min="1793" max="1793" width="12.5" style="28" customWidth="1"/>
    <col min="1794" max="1798" width="15" style="28" customWidth="1"/>
    <col min="1799" max="1799" width="13.5" style="28" customWidth="1"/>
    <col min="1800" max="1800" width="18.625" style="28" customWidth="1"/>
    <col min="1801" max="1801" width="3.75" style="28" customWidth="1"/>
    <col min="1802" max="2045" width="9" style="28"/>
    <col min="2046" max="2046" width="61.125" style="28" customWidth="1"/>
    <col min="2047" max="2047" width="15.5" style="28" customWidth="1"/>
    <col min="2048" max="2048" width="16.375" style="28" customWidth="1"/>
    <col min="2049" max="2049" width="12.5" style="28" customWidth="1"/>
    <col min="2050" max="2054" width="15" style="28" customWidth="1"/>
    <col min="2055" max="2055" width="13.5" style="28" customWidth="1"/>
    <col min="2056" max="2056" width="18.625" style="28" customWidth="1"/>
    <col min="2057" max="2057" width="3.75" style="28" customWidth="1"/>
    <col min="2058" max="2301" width="9" style="28"/>
    <col min="2302" max="2302" width="61.125" style="28" customWidth="1"/>
    <col min="2303" max="2303" width="15.5" style="28" customWidth="1"/>
    <col min="2304" max="2304" width="16.375" style="28" customWidth="1"/>
    <col min="2305" max="2305" width="12.5" style="28" customWidth="1"/>
    <col min="2306" max="2310" width="15" style="28" customWidth="1"/>
    <col min="2311" max="2311" width="13.5" style="28" customWidth="1"/>
    <col min="2312" max="2312" width="18.625" style="28" customWidth="1"/>
    <col min="2313" max="2313" width="3.75" style="28" customWidth="1"/>
    <col min="2314" max="2557" width="9" style="28"/>
    <col min="2558" max="2558" width="61.125" style="28" customWidth="1"/>
    <col min="2559" max="2559" width="15.5" style="28" customWidth="1"/>
    <col min="2560" max="2560" width="16.375" style="28" customWidth="1"/>
    <col min="2561" max="2561" width="12.5" style="28" customWidth="1"/>
    <col min="2562" max="2566" width="15" style="28" customWidth="1"/>
    <col min="2567" max="2567" width="13.5" style="28" customWidth="1"/>
    <col min="2568" max="2568" width="18.625" style="28" customWidth="1"/>
    <col min="2569" max="2569" width="3.75" style="28" customWidth="1"/>
    <col min="2570" max="2813" width="9" style="28"/>
    <col min="2814" max="2814" width="61.125" style="28" customWidth="1"/>
    <col min="2815" max="2815" width="15.5" style="28" customWidth="1"/>
    <col min="2816" max="2816" width="16.375" style="28" customWidth="1"/>
    <col min="2817" max="2817" width="12.5" style="28" customWidth="1"/>
    <col min="2818" max="2822" width="15" style="28" customWidth="1"/>
    <col min="2823" max="2823" width="13.5" style="28" customWidth="1"/>
    <col min="2824" max="2824" width="18.625" style="28" customWidth="1"/>
    <col min="2825" max="2825" width="3.75" style="28" customWidth="1"/>
    <col min="2826" max="3069" width="9" style="28"/>
    <col min="3070" max="3070" width="61.125" style="28" customWidth="1"/>
    <col min="3071" max="3071" width="15.5" style="28" customWidth="1"/>
    <col min="3072" max="3072" width="16.375" style="28" customWidth="1"/>
    <col min="3073" max="3073" width="12.5" style="28" customWidth="1"/>
    <col min="3074" max="3078" width="15" style="28" customWidth="1"/>
    <col min="3079" max="3079" width="13.5" style="28" customWidth="1"/>
    <col min="3080" max="3080" width="18.625" style="28" customWidth="1"/>
    <col min="3081" max="3081" width="3.75" style="28" customWidth="1"/>
    <col min="3082" max="3325" width="9" style="28"/>
    <col min="3326" max="3326" width="61.125" style="28" customWidth="1"/>
    <col min="3327" max="3327" width="15.5" style="28" customWidth="1"/>
    <col min="3328" max="3328" width="16.375" style="28" customWidth="1"/>
    <col min="3329" max="3329" width="12.5" style="28" customWidth="1"/>
    <col min="3330" max="3334" width="15" style="28" customWidth="1"/>
    <col min="3335" max="3335" width="13.5" style="28" customWidth="1"/>
    <col min="3336" max="3336" width="18.625" style="28" customWidth="1"/>
    <col min="3337" max="3337" width="3.75" style="28" customWidth="1"/>
    <col min="3338" max="3581" width="9" style="28"/>
    <col min="3582" max="3582" width="61.125" style="28" customWidth="1"/>
    <col min="3583" max="3583" width="15.5" style="28" customWidth="1"/>
    <col min="3584" max="3584" width="16.375" style="28" customWidth="1"/>
    <col min="3585" max="3585" width="12.5" style="28" customWidth="1"/>
    <col min="3586" max="3590" width="15" style="28" customWidth="1"/>
    <col min="3591" max="3591" width="13.5" style="28" customWidth="1"/>
    <col min="3592" max="3592" width="18.625" style="28" customWidth="1"/>
    <col min="3593" max="3593" width="3.75" style="28" customWidth="1"/>
    <col min="3594" max="3837" width="9" style="28"/>
    <col min="3838" max="3838" width="61.125" style="28" customWidth="1"/>
    <col min="3839" max="3839" width="15.5" style="28" customWidth="1"/>
    <col min="3840" max="3840" width="16.375" style="28" customWidth="1"/>
    <col min="3841" max="3841" width="12.5" style="28" customWidth="1"/>
    <col min="3842" max="3846" width="15" style="28" customWidth="1"/>
    <col min="3847" max="3847" width="13.5" style="28" customWidth="1"/>
    <col min="3848" max="3848" width="18.625" style="28" customWidth="1"/>
    <col min="3849" max="3849" width="3.75" style="28" customWidth="1"/>
    <col min="3850" max="4093" width="9" style="28"/>
    <col min="4094" max="4094" width="61.125" style="28" customWidth="1"/>
    <col min="4095" max="4095" width="15.5" style="28" customWidth="1"/>
    <col min="4096" max="4096" width="16.375" style="28" customWidth="1"/>
    <col min="4097" max="4097" width="12.5" style="28" customWidth="1"/>
    <col min="4098" max="4102" width="15" style="28" customWidth="1"/>
    <col min="4103" max="4103" width="13.5" style="28" customWidth="1"/>
    <col min="4104" max="4104" width="18.625" style="28" customWidth="1"/>
    <col min="4105" max="4105" width="3.75" style="28" customWidth="1"/>
    <col min="4106" max="4349" width="9" style="28"/>
    <col min="4350" max="4350" width="61.125" style="28" customWidth="1"/>
    <col min="4351" max="4351" width="15.5" style="28" customWidth="1"/>
    <col min="4352" max="4352" width="16.375" style="28" customWidth="1"/>
    <col min="4353" max="4353" width="12.5" style="28" customWidth="1"/>
    <col min="4354" max="4358" width="15" style="28" customWidth="1"/>
    <col min="4359" max="4359" width="13.5" style="28" customWidth="1"/>
    <col min="4360" max="4360" width="18.625" style="28" customWidth="1"/>
    <col min="4361" max="4361" width="3.75" style="28" customWidth="1"/>
    <col min="4362" max="4605" width="9" style="28"/>
    <col min="4606" max="4606" width="61.125" style="28" customWidth="1"/>
    <col min="4607" max="4607" width="15.5" style="28" customWidth="1"/>
    <col min="4608" max="4608" width="16.375" style="28" customWidth="1"/>
    <col min="4609" max="4609" width="12.5" style="28" customWidth="1"/>
    <col min="4610" max="4614" width="15" style="28" customWidth="1"/>
    <col min="4615" max="4615" width="13.5" style="28" customWidth="1"/>
    <col min="4616" max="4616" width="18.625" style="28" customWidth="1"/>
    <col min="4617" max="4617" width="3.75" style="28" customWidth="1"/>
    <col min="4618" max="4861" width="9" style="28"/>
    <col min="4862" max="4862" width="61.125" style="28" customWidth="1"/>
    <col min="4863" max="4863" width="15.5" style="28" customWidth="1"/>
    <col min="4864" max="4864" width="16.375" style="28" customWidth="1"/>
    <col min="4865" max="4865" width="12.5" style="28" customWidth="1"/>
    <col min="4866" max="4870" width="15" style="28" customWidth="1"/>
    <col min="4871" max="4871" width="13.5" style="28" customWidth="1"/>
    <col min="4872" max="4872" width="18.625" style="28" customWidth="1"/>
    <col min="4873" max="4873" width="3.75" style="28" customWidth="1"/>
    <col min="4874" max="5117" width="9" style="28"/>
    <col min="5118" max="5118" width="61.125" style="28" customWidth="1"/>
    <col min="5119" max="5119" width="15.5" style="28" customWidth="1"/>
    <col min="5120" max="5120" width="16.375" style="28" customWidth="1"/>
    <col min="5121" max="5121" width="12.5" style="28" customWidth="1"/>
    <col min="5122" max="5126" width="15" style="28" customWidth="1"/>
    <col min="5127" max="5127" width="13.5" style="28" customWidth="1"/>
    <col min="5128" max="5128" width="18.625" style="28" customWidth="1"/>
    <col min="5129" max="5129" width="3.75" style="28" customWidth="1"/>
    <col min="5130" max="5373" width="9" style="28"/>
    <col min="5374" max="5374" width="61.125" style="28" customWidth="1"/>
    <col min="5375" max="5375" width="15.5" style="28" customWidth="1"/>
    <col min="5376" max="5376" width="16.375" style="28" customWidth="1"/>
    <col min="5377" max="5377" width="12.5" style="28" customWidth="1"/>
    <col min="5378" max="5382" width="15" style="28" customWidth="1"/>
    <col min="5383" max="5383" width="13.5" style="28" customWidth="1"/>
    <col min="5384" max="5384" width="18.625" style="28" customWidth="1"/>
    <col min="5385" max="5385" width="3.75" style="28" customWidth="1"/>
    <col min="5386" max="5629" width="9" style="28"/>
    <col min="5630" max="5630" width="61.125" style="28" customWidth="1"/>
    <col min="5631" max="5631" width="15.5" style="28" customWidth="1"/>
    <col min="5632" max="5632" width="16.375" style="28" customWidth="1"/>
    <col min="5633" max="5633" width="12.5" style="28" customWidth="1"/>
    <col min="5634" max="5638" width="15" style="28" customWidth="1"/>
    <col min="5639" max="5639" width="13.5" style="28" customWidth="1"/>
    <col min="5640" max="5640" width="18.625" style="28" customWidth="1"/>
    <col min="5641" max="5641" width="3.75" style="28" customWidth="1"/>
    <col min="5642" max="5885" width="9" style="28"/>
    <col min="5886" max="5886" width="61.125" style="28" customWidth="1"/>
    <col min="5887" max="5887" width="15.5" style="28" customWidth="1"/>
    <col min="5888" max="5888" width="16.375" style="28" customWidth="1"/>
    <col min="5889" max="5889" width="12.5" style="28" customWidth="1"/>
    <col min="5890" max="5894" width="15" style="28" customWidth="1"/>
    <col min="5895" max="5895" width="13.5" style="28" customWidth="1"/>
    <col min="5896" max="5896" width="18.625" style="28" customWidth="1"/>
    <col min="5897" max="5897" width="3.75" style="28" customWidth="1"/>
    <col min="5898" max="6141" width="9" style="28"/>
    <col min="6142" max="6142" width="61.125" style="28" customWidth="1"/>
    <col min="6143" max="6143" width="15.5" style="28" customWidth="1"/>
    <col min="6144" max="6144" width="16.375" style="28" customWidth="1"/>
    <col min="6145" max="6145" width="12.5" style="28" customWidth="1"/>
    <col min="6146" max="6150" width="15" style="28" customWidth="1"/>
    <col min="6151" max="6151" width="13.5" style="28" customWidth="1"/>
    <col min="6152" max="6152" width="18.625" style="28" customWidth="1"/>
    <col min="6153" max="6153" width="3.75" style="28" customWidth="1"/>
    <col min="6154" max="6397" width="9" style="28"/>
    <col min="6398" max="6398" width="61.125" style="28" customWidth="1"/>
    <col min="6399" max="6399" width="15.5" style="28" customWidth="1"/>
    <col min="6400" max="6400" width="16.375" style="28" customWidth="1"/>
    <col min="6401" max="6401" width="12.5" style="28" customWidth="1"/>
    <col min="6402" max="6406" width="15" style="28" customWidth="1"/>
    <col min="6407" max="6407" width="13.5" style="28" customWidth="1"/>
    <col min="6408" max="6408" width="18.625" style="28" customWidth="1"/>
    <col min="6409" max="6409" width="3.75" style="28" customWidth="1"/>
    <col min="6410" max="6653" width="9" style="28"/>
    <col min="6654" max="6654" width="61.125" style="28" customWidth="1"/>
    <col min="6655" max="6655" width="15.5" style="28" customWidth="1"/>
    <col min="6656" max="6656" width="16.375" style="28" customWidth="1"/>
    <col min="6657" max="6657" width="12.5" style="28" customWidth="1"/>
    <col min="6658" max="6662" width="15" style="28" customWidth="1"/>
    <col min="6663" max="6663" width="13.5" style="28" customWidth="1"/>
    <col min="6664" max="6664" width="18.625" style="28" customWidth="1"/>
    <col min="6665" max="6665" width="3.75" style="28" customWidth="1"/>
    <col min="6666" max="6909" width="9" style="28"/>
    <col min="6910" max="6910" width="61.125" style="28" customWidth="1"/>
    <col min="6911" max="6911" width="15.5" style="28" customWidth="1"/>
    <col min="6912" max="6912" width="16.375" style="28" customWidth="1"/>
    <col min="6913" max="6913" width="12.5" style="28" customWidth="1"/>
    <col min="6914" max="6918" width="15" style="28" customWidth="1"/>
    <col min="6919" max="6919" width="13.5" style="28" customWidth="1"/>
    <col min="6920" max="6920" width="18.625" style="28" customWidth="1"/>
    <col min="6921" max="6921" width="3.75" style="28" customWidth="1"/>
    <col min="6922" max="7165" width="9" style="28"/>
    <col min="7166" max="7166" width="61.125" style="28" customWidth="1"/>
    <col min="7167" max="7167" width="15.5" style="28" customWidth="1"/>
    <col min="7168" max="7168" width="16.375" style="28" customWidth="1"/>
    <col min="7169" max="7169" width="12.5" style="28" customWidth="1"/>
    <col min="7170" max="7174" width="15" style="28" customWidth="1"/>
    <col min="7175" max="7175" width="13.5" style="28" customWidth="1"/>
    <col min="7176" max="7176" width="18.625" style="28" customWidth="1"/>
    <col min="7177" max="7177" width="3.75" style="28" customWidth="1"/>
    <col min="7178" max="7421" width="9" style="28"/>
    <col min="7422" max="7422" width="61.125" style="28" customWidth="1"/>
    <col min="7423" max="7423" width="15.5" style="28" customWidth="1"/>
    <col min="7424" max="7424" width="16.375" style="28" customWidth="1"/>
    <col min="7425" max="7425" width="12.5" style="28" customWidth="1"/>
    <col min="7426" max="7430" width="15" style="28" customWidth="1"/>
    <col min="7431" max="7431" width="13.5" style="28" customWidth="1"/>
    <col min="7432" max="7432" width="18.625" style="28" customWidth="1"/>
    <col min="7433" max="7433" width="3.75" style="28" customWidth="1"/>
    <col min="7434" max="7677" width="9" style="28"/>
    <col min="7678" max="7678" width="61.125" style="28" customWidth="1"/>
    <col min="7679" max="7679" width="15.5" style="28" customWidth="1"/>
    <col min="7680" max="7680" width="16.375" style="28" customWidth="1"/>
    <col min="7681" max="7681" width="12.5" style="28" customWidth="1"/>
    <col min="7682" max="7686" width="15" style="28" customWidth="1"/>
    <col min="7687" max="7687" width="13.5" style="28" customWidth="1"/>
    <col min="7688" max="7688" width="18.625" style="28" customWidth="1"/>
    <col min="7689" max="7689" width="3.75" style="28" customWidth="1"/>
    <col min="7690" max="7933" width="9" style="28"/>
    <col min="7934" max="7934" width="61.125" style="28" customWidth="1"/>
    <col min="7935" max="7935" width="15.5" style="28" customWidth="1"/>
    <col min="7936" max="7936" width="16.375" style="28" customWidth="1"/>
    <col min="7937" max="7937" width="12.5" style="28" customWidth="1"/>
    <col min="7938" max="7942" width="15" style="28" customWidth="1"/>
    <col min="7943" max="7943" width="13.5" style="28" customWidth="1"/>
    <col min="7944" max="7944" width="18.625" style="28" customWidth="1"/>
    <col min="7945" max="7945" width="3.75" style="28" customWidth="1"/>
    <col min="7946" max="8189" width="9" style="28"/>
    <col min="8190" max="8190" width="61.125" style="28" customWidth="1"/>
    <col min="8191" max="8191" width="15.5" style="28" customWidth="1"/>
    <col min="8192" max="8192" width="16.375" style="28" customWidth="1"/>
    <col min="8193" max="8193" width="12.5" style="28" customWidth="1"/>
    <col min="8194" max="8198" width="15" style="28" customWidth="1"/>
    <col min="8199" max="8199" width="13.5" style="28" customWidth="1"/>
    <col min="8200" max="8200" width="18.625" style="28" customWidth="1"/>
    <col min="8201" max="8201" width="3.75" style="28" customWidth="1"/>
    <col min="8202" max="8445" width="9" style="28"/>
    <col min="8446" max="8446" width="61.125" style="28" customWidth="1"/>
    <col min="8447" max="8447" width="15.5" style="28" customWidth="1"/>
    <col min="8448" max="8448" width="16.375" style="28" customWidth="1"/>
    <col min="8449" max="8449" width="12.5" style="28" customWidth="1"/>
    <col min="8450" max="8454" width="15" style="28" customWidth="1"/>
    <col min="8455" max="8455" width="13.5" style="28" customWidth="1"/>
    <col min="8456" max="8456" width="18.625" style="28" customWidth="1"/>
    <col min="8457" max="8457" width="3.75" style="28" customWidth="1"/>
    <col min="8458" max="8701" width="9" style="28"/>
    <col min="8702" max="8702" width="61.125" style="28" customWidth="1"/>
    <col min="8703" max="8703" width="15.5" style="28" customWidth="1"/>
    <col min="8704" max="8704" width="16.375" style="28" customWidth="1"/>
    <col min="8705" max="8705" width="12.5" style="28" customWidth="1"/>
    <col min="8706" max="8710" width="15" style="28" customWidth="1"/>
    <col min="8711" max="8711" width="13.5" style="28" customWidth="1"/>
    <col min="8712" max="8712" width="18.625" style="28" customWidth="1"/>
    <col min="8713" max="8713" width="3.75" style="28" customWidth="1"/>
    <col min="8714" max="8957" width="9" style="28"/>
    <col min="8958" max="8958" width="61.125" style="28" customWidth="1"/>
    <col min="8959" max="8959" width="15.5" style="28" customWidth="1"/>
    <col min="8960" max="8960" width="16.375" style="28" customWidth="1"/>
    <col min="8961" max="8961" width="12.5" style="28" customWidth="1"/>
    <col min="8962" max="8966" width="15" style="28" customWidth="1"/>
    <col min="8967" max="8967" width="13.5" style="28" customWidth="1"/>
    <col min="8968" max="8968" width="18.625" style="28" customWidth="1"/>
    <col min="8969" max="8969" width="3.75" style="28" customWidth="1"/>
    <col min="8970" max="9213" width="9" style="28"/>
    <col min="9214" max="9214" width="61.125" style="28" customWidth="1"/>
    <col min="9215" max="9215" width="15.5" style="28" customWidth="1"/>
    <col min="9216" max="9216" width="16.375" style="28" customWidth="1"/>
    <col min="9217" max="9217" width="12.5" style="28" customWidth="1"/>
    <col min="9218" max="9222" width="15" style="28" customWidth="1"/>
    <col min="9223" max="9223" width="13.5" style="28" customWidth="1"/>
    <col min="9224" max="9224" width="18.625" style="28" customWidth="1"/>
    <col min="9225" max="9225" width="3.75" style="28" customWidth="1"/>
    <col min="9226" max="9469" width="9" style="28"/>
    <col min="9470" max="9470" width="61.125" style="28" customWidth="1"/>
    <col min="9471" max="9471" width="15.5" style="28" customWidth="1"/>
    <col min="9472" max="9472" width="16.375" style="28" customWidth="1"/>
    <col min="9473" max="9473" width="12.5" style="28" customWidth="1"/>
    <col min="9474" max="9478" width="15" style="28" customWidth="1"/>
    <col min="9479" max="9479" width="13.5" style="28" customWidth="1"/>
    <col min="9480" max="9480" width="18.625" style="28" customWidth="1"/>
    <col min="9481" max="9481" width="3.75" style="28" customWidth="1"/>
    <col min="9482" max="9725" width="9" style="28"/>
    <col min="9726" max="9726" width="61.125" style="28" customWidth="1"/>
    <col min="9727" max="9727" width="15.5" style="28" customWidth="1"/>
    <col min="9728" max="9728" width="16.375" style="28" customWidth="1"/>
    <col min="9729" max="9729" width="12.5" style="28" customWidth="1"/>
    <col min="9730" max="9734" width="15" style="28" customWidth="1"/>
    <col min="9735" max="9735" width="13.5" style="28" customWidth="1"/>
    <col min="9736" max="9736" width="18.625" style="28" customWidth="1"/>
    <col min="9737" max="9737" width="3.75" style="28" customWidth="1"/>
    <col min="9738" max="9981" width="9" style="28"/>
    <col min="9982" max="9982" width="61.125" style="28" customWidth="1"/>
    <col min="9983" max="9983" width="15.5" style="28" customWidth="1"/>
    <col min="9984" max="9984" width="16.375" style="28" customWidth="1"/>
    <col min="9985" max="9985" width="12.5" style="28" customWidth="1"/>
    <col min="9986" max="9990" width="15" style="28" customWidth="1"/>
    <col min="9991" max="9991" width="13.5" style="28" customWidth="1"/>
    <col min="9992" max="9992" width="18.625" style="28" customWidth="1"/>
    <col min="9993" max="9993" width="3.75" style="28" customWidth="1"/>
    <col min="9994" max="10237" width="9" style="28"/>
    <col min="10238" max="10238" width="61.125" style="28" customWidth="1"/>
    <col min="10239" max="10239" width="15.5" style="28" customWidth="1"/>
    <col min="10240" max="10240" width="16.375" style="28" customWidth="1"/>
    <col min="10241" max="10241" width="12.5" style="28" customWidth="1"/>
    <col min="10242" max="10246" width="15" style="28" customWidth="1"/>
    <col min="10247" max="10247" width="13.5" style="28" customWidth="1"/>
    <col min="10248" max="10248" width="18.625" style="28" customWidth="1"/>
    <col min="10249" max="10249" width="3.75" style="28" customWidth="1"/>
    <col min="10250" max="10493" width="9" style="28"/>
    <col min="10494" max="10494" width="61.125" style="28" customWidth="1"/>
    <col min="10495" max="10495" width="15.5" style="28" customWidth="1"/>
    <col min="10496" max="10496" width="16.375" style="28" customWidth="1"/>
    <col min="10497" max="10497" width="12.5" style="28" customWidth="1"/>
    <col min="10498" max="10502" width="15" style="28" customWidth="1"/>
    <col min="10503" max="10503" width="13.5" style="28" customWidth="1"/>
    <col min="10504" max="10504" width="18.625" style="28" customWidth="1"/>
    <col min="10505" max="10505" width="3.75" style="28" customWidth="1"/>
    <col min="10506" max="10749" width="9" style="28"/>
    <col min="10750" max="10750" width="61.125" style="28" customWidth="1"/>
    <col min="10751" max="10751" width="15.5" style="28" customWidth="1"/>
    <col min="10752" max="10752" width="16.375" style="28" customWidth="1"/>
    <col min="10753" max="10753" width="12.5" style="28" customWidth="1"/>
    <col min="10754" max="10758" width="15" style="28" customWidth="1"/>
    <col min="10759" max="10759" width="13.5" style="28" customWidth="1"/>
    <col min="10760" max="10760" width="18.625" style="28" customWidth="1"/>
    <col min="10761" max="10761" width="3.75" style="28" customWidth="1"/>
    <col min="10762" max="11005" width="9" style="28"/>
    <col min="11006" max="11006" width="61.125" style="28" customWidth="1"/>
    <col min="11007" max="11007" width="15.5" style="28" customWidth="1"/>
    <col min="11008" max="11008" width="16.375" style="28" customWidth="1"/>
    <col min="11009" max="11009" width="12.5" style="28" customWidth="1"/>
    <col min="11010" max="11014" width="15" style="28" customWidth="1"/>
    <col min="11015" max="11015" width="13.5" style="28" customWidth="1"/>
    <col min="11016" max="11016" width="18.625" style="28" customWidth="1"/>
    <col min="11017" max="11017" width="3.75" style="28" customWidth="1"/>
    <col min="11018" max="11261" width="9" style="28"/>
    <col min="11262" max="11262" width="61.125" style="28" customWidth="1"/>
    <col min="11263" max="11263" width="15.5" style="28" customWidth="1"/>
    <col min="11264" max="11264" width="16.375" style="28" customWidth="1"/>
    <col min="11265" max="11265" width="12.5" style="28" customWidth="1"/>
    <col min="11266" max="11270" width="15" style="28" customWidth="1"/>
    <col min="11271" max="11271" width="13.5" style="28" customWidth="1"/>
    <col min="11272" max="11272" width="18.625" style="28" customWidth="1"/>
    <col min="11273" max="11273" width="3.75" style="28" customWidth="1"/>
    <col min="11274" max="11517" width="9" style="28"/>
    <col min="11518" max="11518" width="61.125" style="28" customWidth="1"/>
    <col min="11519" max="11519" width="15.5" style="28" customWidth="1"/>
    <col min="11520" max="11520" width="16.375" style="28" customWidth="1"/>
    <col min="11521" max="11521" width="12.5" style="28" customWidth="1"/>
    <col min="11522" max="11526" width="15" style="28" customWidth="1"/>
    <col min="11527" max="11527" width="13.5" style="28" customWidth="1"/>
    <col min="11528" max="11528" width="18.625" style="28" customWidth="1"/>
    <col min="11529" max="11529" width="3.75" style="28" customWidth="1"/>
    <col min="11530" max="11773" width="9" style="28"/>
    <col min="11774" max="11774" width="61.125" style="28" customWidth="1"/>
    <col min="11775" max="11775" width="15.5" style="28" customWidth="1"/>
    <col min="11776" max="11776" width="16.375" style="28" customWidth="1"/>
    <col min="11777" max="11777" width="12.5" style="28" customWidth="1"/>
    <col min="11778" max="11782" width="15" style="28" customWidth="1"/>
    <col min="11783" max="11783" width="13.5" style="28" customWidth="1"/>
    <col min="11784" max="11784" width="18.625" style="28" customWidth="1"/>
    <col min="11785" max="11785" width="3.75" style="28" customWidth="1"/>
    <col min="11786" max="12029" width="9" style="28"/>
    <col min="12030" max="12030" width="61.125" style="28" customWidth="1"/>
    <col min="12031" max="12031" width="15.5" style="28" customWidth="1"/>
    <col min="12032" max="12032" width="16.375" style="28" customWidth="1"/>
    <col min="12033" max="12033" width="12.5" style="28" customWidth="1"/>
    <col min="12034" max="12038" width="15" style="28" customWidth="1"/>
    <col min="12039" max="12039" width="13.5" style="28" customWidth="1"/>
    <col min="12040" max="12040" width="18.625" style="28" customWidth="1"/>
    <col min="12041" max="12041" width="3.75" style="28" customWidth="1"/>
    <col min="12042" max="12285" width="9" style="28"/>
    <col min="12286" max="12286" width="61.125" style="28" customWidth="1"/>
    <col min="12287" max="12287" width="15.5" style="28" customWidth="1"/>
    <col min="12288" max="12288" width="16.375" style="28" customWidth="1"/>
    <col min="12289" max="12289" width="12.5" style="28" customWidth="1"/>
    <col min="12290" max="12294" width="15" style="28" customWidth="1"/>
    <col min="12295" max="12295" width="13.5" style="28" customWidth="1"/>
    <col min="12296" max="12296" width="18.625" style="28" customWidth="1"/>
    <col min="12297" max="12297" width="3.75" style="28" customWidth="1"/>
    <col min="12298" max="12541" width="9" style="28"/>
    <col min="12542" max="12542" width="61.125" style="28" customWidth="1"/>
    <col min="12543" max="12543" width="15.5" style="28" customWidth="1"/>
    <col min="12544" max="12544" width="16.375" style="28" customWidth="1"/>
    <col min="12545" max="12545" width="12.5" style="28" customWidth="1"/>
    <col min="12546" max="12550" width="15" style="28" customWidth="1"/>
    <col min="12551" max="12551" width="13.5" style="28" customWidth="1"/>
    <col min="12552" max="12552" width="18.625" style="28" customWidth="1"/>
    <col min="12553" max="12553" width="3.75" style="28" customWidth="1"/>
    <col min="12554" max="12797" width="9" style="28"/>
    <col min="12798" max="12798" width="61.125" style="28" customWidth="1"/>
    <col min="12799" max="12799" width="15.5" style="28" customWidth="1"/>
    <col min="12800" max="12800" width="16.375" style="28" customWidth="1"/>
    <col min="12801" max="12801" width="12.5" style="28" customWidth="1"/>
    <col min="12802" max="12806" width="15" style="28" customWidth="1"/>
    <col min="12807" max="12807" width="13.5" style="28" customWidth="1"/>
    <col min="12808" max="12808" width="18.625" style="28" customWidth="1"/>
    <col min="12809" max="12809" width="3.75" style="28" customWidth="1"/>
    <col min="12810" max="13053" width="9" style="28"/>
    <col min="13054" max="13054" width="61.125" style="28" customWidth="1"/>
    <col min="13055" max="13055" width="15.5" style="28" customWidth="1"/>
    <col min="13056" max="13056" width="16.375" style="28" customWidth="1"/>
    <col min="13057" max="13057" width="12.5" style="28" customWidth="1"/>
    <col min="13058" max="13062" width="15" style="28" customWidth="1"/>
    <col min="13063" max="13063" width="13.5" style="28" customWidth="1"/>
    <col min="13064" max="13064" width="18.625" style="28" customWidth="1"/>
    <col min="13065" max="13065" width="3.75" style="28" customWidth="1"/>
    <col min="13066" max="13309" width="9" style="28"/>
    <col min="13310" max="13310" width="61.125" style="28" customWidth="1"/>
    <col min="13311" max="13311" width="15.5" style="28" customWidth="1"/>
    <col min="13312" max="13312" width="16.375" style="28" customWidth="1"/>
    <col min="13313" max="13313" width="12.5" style="28" customWidth="1"/>
    <col min="13314" max="13318" width="15" style="28" customWidth="1"/>
    <col min="13319" max="13319" width="13.5" style="28" customWidth="1"/>
    <col min="13320" max="13320" width="18.625" style="28" customWidth="1"/>
    <col min="13321" max="13321" width="3.75" style="28" customWidth="1"/>
    <col min="13322" max="13565" width="9" style="28"/>
    <col min="13566" max="13566" width="61.125" style="28" customWidth="1"/>
    <col min="13567" max="13567" width="15.5" style="28" customWidth="1"/>
    <col min="13568" max="13568" width="16.375" style="28" customWidth="1"/>
    <col min="13569" max="13569" width="12.5" style="28" customWidth="1"/>
    <col min="13570" max="13574" width="15" style="28" customWidth="1"/>
    <col min="13575" max="13575" width="13.5" style="28" customWidth="1"/>
    <col min="13576" max="13576" width="18.625" style="28" customWidth="1"/>
    <col min="13577" max="13577" width="3.75" style="28" customWidth="1"/>
    <col min="13578" max="13821" width="9" style="28"/>
    <col min="13822" max="13822" width="61.125" style="28" customWidth="1"/>
    <col min="13823" max="13823" width="15.5" style="28" customWidth="1"/>
    <col min="13824" max="13824" width="16.375" style="28" customWidth="1"/>
    <col min="13825" max="13825" width="12.5" style="28" customWidth="1"/>
    <col min="13826" max="13830" width="15" style="28" customWidth="1"/>
    <col min="13831" max="13831" width="13.5" style="28" customWidth="1"/>
    <col min="13832" max="13832" width="18.625" style="28" customWidth="1"/>
    <col min="13833" max="13833" width="3.75" style="28" customWidth="1"/>
    <col min="13834" max="14077" width="9" style="28"/>
    <col min="14078" max="14078" width="61.125" style="28" customWidth="1"/>
    <col min="14079" max="14079" width="15.5" style="28" customWidth="1"/>
    <col min="14080" max="14080" width="16.375" style="28" customWidth="1"/>
    <col min="14081" max="14081" width="12.5" style="28" customWidth="1"/>
    <col min="14082" max="14086" width="15" style="28" customWidth="1"/>
    <col min="14087" max="14087" width="13.5" style="28" customWidth="1"/>
    <col min="14088" max="14088" width="18.625" style="28" customWidth="1"/>
    <col min="14089" max="14089" width="3.75" style="28" customWidth="1"/>
    <col min="14090" max="14333" width="9" style="28"/>
    <col min="14334" max="14334" width="61.125" style="28" customWidth="1"/>
    <col min="14335" max="14335" width="15.5" style="28" customWidth="1"/>
    <col min="14336" max="14336" width="16.375" style="28" customWidth="1"/>
    <col min="14337" max="14337" width="12.5" style="28" customWidth="1"/>
    <col min="14338" max="14342" width="15" style="28" customWidth="1"/>
    <col min="14343" max="14343" width="13.5" style="28" customWidth="1"/>
    <col min="14344" max="14344" width="18.625" style="28" customWidth="1"/>
    <col min="14345" max="14345" width="3.75" style="28" customWidth="1"/>
    <col min="14346" max="14589" width="9" style="28"/>
    <col min="14590" max="14590" width="61.125" style="28" customWidth="1"/>
    <col min="14591" max="14591" width="15.5" style="28" customWidth="1"/>
    <col min="14592" max="14592" width="16.375" style="28" customWidth="1"/>
    <col min="14593" max="14593" width="12.5" style="28" customWidth="1"/>
    <col min="14594" max="14598" width="15" style="28" customWidth="1"/>
    <col min="14599" max="14599" width="13.5" style="28" customWidth="1"/>
    <col min="14600" max="14600" width="18.625" style="28" customWidth="1"/>
    <col min="14601" max="14601" width="3.75" style="28" customWidth="1"/>
    <col min="14602" max="14845" width="9" style="28"/>
    <col min="14846" max="14846" width="61.125" style="28" customWidth="1"/>
    <col min="14847" max="14847" width="15.5" style="28" customWidth="1"/>
    <col min="14848" max="14848" width="16.375" style="28" customWidth="1"/>
    <col min="14849" max="14849" width="12.5" style="28" customWidth="1"/>
    <col min="14850" max="14854" width="15" style="28" customWidth="1"/>
    <col min="14855" max="14855" width="13.5" style="28" customWidth="1"/>
    <col min="14856" max="14856" width="18.625" style="28" customWidth="1"/>
    <col min="14857" max="14857" width="3.75" style="28" customWidth="1"/>
    <col min="14858" max="15101" width="9" style="28"/>
    <col min="15102" max="15102" width="61.125" style="28" customWidth="1"/>
    <col min="15103" max="15103" width="15.5" style="28" customWidth="1"/>
    <col min="15104" max="15104" width="16.375" style="28" customWidth="1"/>
    <col min="15105" max="15105" width="12.5" style="28" customWidth="1"/>
    <col min="15106" max="15110" width="15" style="28" customWidth="1"/>
    <col min="15111" max="15111" width="13.5" style="28" customWidth="1"/>
    <col min="15112" max="15112" width="18.625" style="28" customWidth="1"/>
    <col min="15113" max="15113" width="3.75" style="28" customWidth="1"/>
    <col min="15114" max="15357" width="9" style="28"/>
    <col min="15358" max="15358" width="61.125" style="28" customWidth="1"/>
    <col min="15359" max="15359" width="15.5" style="28" customWidth="1"/>
    <col min="15360" max="15360" width="16.375" style="28" customWidth="1"/>
    <col min="15361" max="15361" width="12.5" style="28" customWidth="1"/>
    <col min="15362" max="15366" width="15" style="28" customWidth="1"/>
    <col min="15367" max="15367" width="13.5" style="28" customWidth="1"/>
    <col min="15368" max="15368" width="18.625" style="28" customWidth="1"/>
    <col min="15369" max="15369" width="3.75" style="28" customWidth="1"/>
    <col min="15370" max="15613" width="9" style="28"/>
    <col min="15614" max="15614" width="61.125" style="28" customWidth="1"/>
    <col min="15615" max="15615" width="15.5" style="28" customWidth="1"/>
    <col min="15616" max="15616" width="16.375" style="28" customWidth="1"/>
    <col min="15617" max="15617" width="12.5" style="28" customWidth="1"/>
    <col min="15618" max="15622" width="15" style="28" customWidth="1"/>
    <col min="15623" max="15623" width="13.5" style="28" customWidth="1"/>
    <col min="15624" max="15624" width="18.625" style="28" customWidth="1"/>
    <col min="15625" max="15625" width="3.75" style="28" customWidth="1"/>
    <col min="15626" max="15869" width="9" style="28"/>
    <col min="15870" max="15870" width="61.125" style="28" customWidth="1"/>
    <col min="15871" max="15871" width="15.5" style="28" customWidth="1"/>
    <col min="15872" max="15872" width="16.375" style="28" customWidth="1"/>
    <col min="15873" max="15873" width="12.5" style="28" customWidth="1"/>
    <col min="15874" max="15878" width="15" style="28" customWidth="1"/>
    <col min="15879" max="15879" width="13.5" style="28" customWidth="1"/>
    <col min="15880" max="15880" width="18.625" style="28" customWidth="1"/>
    <col min="15881" max="15881" width="3.75" style="28" customWidth="1"/>
    <col min="15882" max="16125" width="9" style="28"/>
    <col min="16126" max="16126" width="61.125" style="28" customWidth="1"/>
    <col min="16127" max="16127" width="15.5" style="28" customWidth="1"/>
    <col min="16128" max="16128" width="16.375" style="28" customWidth="1"/>
    <col min="16129" max="16129" width="12.5" style="28" customWidth="1"/>
    <col min="16130" max="16134" width="15" style="28" customWidth="1"/>
    <col min="16135" max="16135" width="13.5" style="28" customWidth="1"/>
    <col min="16136" max="16136" width="18.625" style="28" customWidth="1"/>
    <col min="16137" max="16137" width="3.75" style="28" customWidth="1"/>
    <col min="16138" max="16384" width="9" style="28"/>
  </cols>
  <sheetData>
    <row r="1" spans="1:10" ht="30.6" customHeight="1">
      <c r="A1" s="83" t="s">
        <v>189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15" customHeight="1">
      <c r="I2" s="29"/>
      <c r="J2" s="29" t="s">
        <v>72</v>
      </c>
    </row>
    <row r="3" spans="1:10" ht="14.45" customHeight="1">
      <c r="A3" s="84" t="s">
        <v>88</v>
      </c>
      <c r="B3" s="84" t="s">
        <v>89</v>
      </c>
      <c r="C3" s="87" t="s">
        <v>90</v>
      </c>
      <c r="D3" s="87" t="s">
        <v>91</v>
      </c>
      <c r="E3" s="87" t="s">
        <v>92</v>
      </c>
      <c r="F3" s="87" t="s">
        <v>93</v>
      </c>
      <c r="G3" s="87" t="s">
        <v>94</v>
      </c>
      <c r="H3" s="87" t="s">
        <v>95</v>
      </c>
      <c r="I3" s="87" t="s">
        <v>96</v>
      </c>
      <c r="J3" s="78" t="s">
        <v>119</v>
      </c>
    </row>
    <row r="4" spans="1:10" ht="14.45" customHeight="1">
      <c r="A4" s="85"/>
      <c r="B4" s="86"/>
      <c r="C4" s="87"/>
      <c r="D4" s="87"/>
      <c r="E4" s="87"/>
      <c r="F4" s="87"/>
      <c r="G4" s="87"/>
      <c r="H4" s="87"/>
      <c r="I4" s="87"/>
      <c r="J4" s="79"/>
    </row>
    <row r="5" spans="1:10" ht="15.95" customHeight="1">
      <c r="A5" s="53" t="s">
        <v>139</v>
      </c>
      <c r="B5" s="33">
        <f t="shared" ref="B5:B38" si="0">SUM(C5:J5)</f>
        <v>4900</v>
      </c>
      <c r="C5" s="21"/>
      <c r="D5" s="21">
        <v>1680</v>
      </c>
      <c r="E5" s="21"/>
      <c r="F5" s="21">
        <v>1500</v>
      </c>
      <c r="G5" s="21">
        <v>1720</v>
      </c>
      <c r="H5" s="44">
        <f>SUM(I5:P5)</f>
        <v>0</v>
      </c>
      <c r="I5" s="47"/>
      <c r="J5" s="44"/>
    </row>
    <row r="6" spans="1:10" ht="15.95" customHeight="1">
      <c r="A6" s="53" t="s">
        <v>140</v>
      </c>
      <c r="B6" s="33">
        <f t="shared" si="0"/>
        <v>15800</v>
      </c>
      <c r="C6" s="21">
        <v>1000</v>
      </c>
      <c r="D6" s="21">
        <v>800</v>
      </c>
      <c r="E6" s="21">
        <v>1000</v>
      </c>
      <c r="F6" s="21">
        <v>3000</v>
      </c>
      <c r="G6" s="21">
        <v>4000</v>
      </c>
      <c r="H6" s="44">
        <v>6000</v>
      </c>
      <c r="I6" s="47"/>
      <c r="J6" s="44"/>
    </row>
    <row r="7" spans="1:10" ht="15.95" customHeight="1">
      <c r="A7" s="53" t="s">
        <v>141</v>
      </c>
      <c r="B7" s="33">
        <f t="shared" si="0"/>
        <v>3000</v>
      </c>
      <c r="C7" s="21">
        <v>500</v>
      </c>
      <c r="D7" s="21">
        <v>500</v>
      </c>
      <c r="E7" s="21"/>
      <c r="F7" s="21"/>
      <c r="G7" s="21"/>
      <c r="H7" s="44">
        <v>2000</v>
      </c>
      <c r="I7" s="47"/>
      <c r="J7" s="44"/>
    </row>
    <row r="8" spans="1:10" ht="15.95" customHeight="1">
      <c r="A8" s="53" t="s">
        <v>142</v>
      </c>
      <c r="B8" s="33">
        <f t="shared" si="0"/>
        <v>0</v>
      </c>
      <c r="C8" s="21"/>
      <c r="D8" s="21"/>
      <c r="E8" s="21"/>
      <c r="F8" s="21"/>
      <c r="G8" s="21"/>
      <c r="H8" s="44">
        <f>SUM(I8:P8)</f>
        <v>0</v>
      </c>
      <c r="I8" s="47"/>
      <c r="J8" s="44"/>
    </row>
    <row r="9" spans="1:10" ht="15.95" customHeight="1">
      <c r="A9" s="53" t="s">
        <v>143</v>
      </c>
      <c r="B9" s="33">
        <f t="shared" si="0"/>
        <v>0</v>
      </c>
      <c r="C9" s="21"/>
      <c r="D9" s="21"/>
      <c r="E9" s="21"/>
      <c r="F9" s="21"/>
      <c r="G9" s="21"/>
      <c r="H9" s="44"/>
      <c r="I9" s="47"/>
      <c r="J9" s="44"/>
    </row>
    <row r="10" spans="1:10" ht="15.95" customHeight="1">
      <c r="A10" s="53" t="s">
        <v>144</v>
      </c>
      <c r="B10" s="33">
        <f t="shared" si="0"/>
        <v>79500</v>
      </c>
      <c r="C10" s="21"/>
      <c r="D10" s="42"/>
      <c r="E10" s="42">
        <v>28500</v>
      </c>
      <c r="F10" s="21">
        <v>30000</v>
      </c>
      <c r="G10" s="42"/>
      <c r="H10" s="44">
        <v>1000</v>
      </c>
      <c r="I10" s="48">
        <v>20000</v>
      </c>
      <c r="J10" s="45"/>
    </row>
    <row r="11" spans="1:10" ht="15.95" customHeight="1">
      <c r="A11" s="53" t="s">
        <v>145</v>
      </c>
      <c r="B11" s="33">
        <f t="shared" si="0"/>
        <v>1045600</v>
      </c>
      <c r="C11" s="21"/>
      <c r="D11" s="21"/>
      <c r="E11" s="21">
        <v>741600</v>
      </c>
      <c r="F11" s="21">
        <v>200000</v>
      </c>
      <c r="G11" s="21"/>
      <c r="H11" s="44">
        <v>4000</v>
      </c>
      <c r="I11" s="47">
        <v>100000</v>
      </c>
      <c r="J11" s="44"/>
    </row>
    <row r="12" spans="1:10" ht="15.95" customHeight="1">
      <c r="A12" s="53" t="s">
        <v>146</v>
      </c>
      <c r="B12" s="33">
        <f t="shared" si="0"/>
        <v>21400</v>
      </c>
      <c r="C12" s="21">
        <v>9600</v>
      </c>
      <c r="D12" s="21">
        <v>1200</v>
      </c>
      <c r="E12" s="21">
        <v>1200</v>
      </c>
      <c r="F12" s="21">
        <v>4000</v>
      </c>
      <c r="G12" s="21">
        <v>1000</v>
      </c>
      <c r="H12" s="44">
        <v>2400</v>
      </c>
      <c r="I12" s="47">
        <v>2000</v>
      </c>
      <c r="J12" s="44"/>
    </row>
    <row r="13" spans="1:10" ht="15.95" customHeight="1">
      <c r="A13" s="53" t="s">
        <v>147</v>
      </c>
      <c r="B13" s="33">
        <f t="shared" si="0"/>
        <v>3562604</v>
      </c>
      <c r="C13" s="21"/>
      <c r="D13" s="21"/>
      <c r="E13" s="21">
        <v>3536000</v>
      </c>
      <c r="F13" s="21"/>
      <c r="G13" s="21"/>
      <c r="H13" s="44">
        <v>6000</v>
      </c>
      <c r="I13" s="47"/>
      <c r="J13" s="59">
        <f>(340*30)+(340*2.55*12)</f>
        <v>20604</v>
      </c>
    </row>
    <row r="14" spans="1:10" ht="15.95" customHeight="1">
      <c r="A14" s="53" t="s">
        <v>148</v>
      </c>
      <c r="B14" s="33">
        <f t="shared" si="0"/>
        <v>4458000</v>
      </c>
      <c r="C14" s="21"/>
      <c r="D14" s="42"/>
      <c r="E14" s="42"/>
      <c r="F14" s="42"/>
      <c r="G14" s="42"/>
      <c r="H14" s="44"/>
      <c r="I14" s="48"/>
      <c r="J14" s="61">
        <f>4140000+240000+78000</f>
        <v>4458000</v>
      </c>
    </row>
    <row r="15" spans="1:10" ht="15.95" customHeight="1">
      <c r="A15" s="53" t="s">
        <v>149</v>
      </c>
      <c r="B15" s="33">
        <f t="shared" si="0"/>
        <v>0</v>
      </c>
      <c r="C15" s="21"/>
      <c r="D15" s="21"/>
      <c r="E15" s="21"/>
      <c r="F15" s="21"/>
      <c r="G15" s="21"/>
      <c r="H15" s="44">
        <f>SUM(I15:P15)</f>
        <v>0</v>
      </c>
      <c r="I15" s="47"/>
      <c r="J15" s="44"/>
    </row>
    <row r="16" spans="1:10" ht="15.95" customHeight="1">
      <c r="A16" s="53" t="s">
        <v>150</v>
      </c>
      <c r="B16" s="33">
        <f t="shared" si="0"/>
        <v>0</v>
      </c>
      <c r="C16" s="21"/>
      <c r="D16" s="21"/>
      <c r="E16" s="21"/>
      <c r="F16" s="21"/>
      <c r="G16" s="21"/>
      <c r="H16" s="44">
        <f>SUM(I16:P16)</f>
        <v>0</v>
      </c>
      <c r="I16" s="47"/>
      <c r="J16" s="44"/>
    </row>
    <row r="17" spans="1:10" ht="15.95" customHeight="1">
      <c r="A17" s="53" t="s">
        <v>151</v>
      </c>
      <c r="B17" s="33">
        <f t="shared" si="0"/>
        <v>1064213.8500000001</v>
      </c>
      <c r="C17" s="21">
        <v>400453.85</v>
      </c>
      <c r="D17" s="21">
        <v>39400</v>
      </c>
      <c r="E17" s="21">
        <v>302610</v>
      </c>
      <c r="F17" s="21">
        <v>180000</v>
      </c>
      <c r="G17" s="21">
        <v>2000</v>
      </c>
      <c r="H17" s="44">
        <v>6000</v>
      </c>
      <c r="I17" s="47">
        <f>36000+10350+20000+18000+1400+48000</f>
        <v>133750</v>
      </c>
      <c r="J17" s="44"/>
    </row>
    <row r="18" spans="1:10" ht="15.95" customHeight="1">
      <c r="A18" s="53" t="s">
        <v>152</v>
      </c>
      <c r="B18" s="33">
        <f t="shared" si="0"/>
        <v>0</v>
      </c>
      <c r="C18" s="21"/>
      <c r="D18" s="21"/>
      <c r="E18" s="21"/>
      <c r="F18" s="21"/>
      <c r="G18" s="21"/>
      <c r="H18" s="44">
        <f>SUM(I18:P18)</f>
        <v>0</v>
      </c>
      <c r="I18" s="47"/>
      <c r="J18" s="44"/>
    </row>
    <row r="19" spans="1:10" ht="15.95" customHeight="1">
      <c r="A19" s="53" t="s">
        <v>153</v>
      </c>
      <c r="B19" s="33">
        <f t="shared" si="0"/>
        <v>0</v>
      </c>
      <c r="C19" s="21"/>
      <c r="D19" s="21"/>
      <c r="E19" s="21"/>
      <c r="F19" s="21"/>
      <c r="G19" s="21"/>
      <c r="H19" s="44">
        <f>SUM(I19:P19)</f>
        <v>0</v>
      </c>
      <c r="I19" s="47"/>
      <c r="J19" s="44"/>
    </row>
    <row r="20" spans="1:10" ht="15.95" customHeight="1">
      <c r="A20" s="53" t="s">
        <v>154</v>
      </c>
      <c r="B20" s="33">
        <f t="shared" si="0"/>
        <v>17600</v>
      </c>
      <c r="C20" s="21">
        <v>10000</v>
      </c>
      <c r="D20" s="21"/>
      <c r="E20" s="21">
        <v>2000</v>
      </c>
      <c r="F20" s="21">
        <v>3000</v>
      </c>
      <c r="G20" s="21"/>
      <c r="H20" s="44">
        <v>2600</v>
      </c>
      <c r="I20" s="47"/>
      <c r="J20" s="44"/>
    </row>
    <row r="21" spans="1:10" ht="15.95" customHeight="1">
      <c r="A21" s="53" t="s">
        <v>155</v>
      </c>
      <c r="B21" s="33">
        <f t="shared" si="0"/>
        <v>12500</v>
      </c>
      <c r="C21" s="21"/>
      <c r="D21" s="21"/>
      <c r="E21" s="21">
        <v>500</v>
      </c>
      <c r="F21" s="21">
        <v>1000</v>
      </c>
      <c r="G21" s="21"/>
      <c r="H21" s="44">
        <v>11000</v>
      </c>
      <c r="I21" s="47"/>
      <c r="J21" s="44"/>
    </row>
    <row r="22" spans="1:10" ht="15.95" customHeight="1">
      <c r="A22" s="53" t="s">
        <v>156</v>
      </c>
      <c r="B22" s="33">
        <f t="shared" si="0"/>
        <v>395720</v>
      </c>
      <c r="C22" s="21">
        <v>300000</v>
      </c>
      <c r="D22" s="21">
        <v>21420</v>
      </c>
      <c r="E22" s="21"/>
      <c r="F22" s="21">
        <v>40000</v>
      </c>
      <c r="G22" s="21">
        <v>3800</v>
      </c>
      <c r="H22" s="44">
        <v>7500</v>
      </c>
      <c r="I22" s="47">
        <f>18000+5000</f>
        <v>23000</v>
      </c>
      <c r="J22" s="44"/>
    </row>
    <row r="23" spans="1:10" ht="15.95" customHeight="1">
      <c r="A23" s="53" t="s">
        <v>157</v>
      </c>
      <c r="B23" s="33">
        <f t="shared" si="0"/>
        <v>2000</v>
      </c>
      <c r="C23" s="21"/>
      <c r="D23" s="21"/>
      <c r="E23" s="21"/>
      <c r="F23" s="21"/>
      <c r="G23" s="21"/>
      <c r="H23" s="44">
        <v>2000</v>
      </c>
      <c r="I23" s="47"/>
      <c r="J23" s="44"/>
    </row>
    <row r="24" spans="1:10" ht="15.95" customHeight="1">
      <c r="A24" s="53" t="s">
        <v>158</v>
      </c>
      <c r="B24" s="33">
        <f t="shared" si="0"/>
        <v>504410</v>
      </c>
      <c r="C24" s="21">
        <v>454000</v>
      </c>
      <c r="D24" s="21">
        <v>50410</v>
      </c>
      <c r="E24" s="21"/>
      <c r="F24" s="21"/>
      <c r="G24" s="21"/>
      <c r="H24" s="44">
        <f>SUM(I24:P24)</f>
        <v>0</v>
      </c>
      <c r="I24" s="47"/>
      <c r="J24" s="44"/>
    </row>
    <row r="25" spans="1:10" ht="15.95" customHeight="1">
      <c r="A25" s="53" t="s">
        <v>159</v>
      </c>
      <c r="B25" s="33">
        <f t="shared" si="0"/>
        <v>1800</v>
      </c>
      <c r="C25" s="62"/>
      <c r="D25" s="21">
        <v>1800</v>
      </c>
      <c r="E25" s="21"/>
      <c r="F25" s="21"/>
      <c r="G25" s="21"/>
      <c r="H25" s="44">
        <f>SUM(I25:P25)</f>
        <v>0</v>
      </c>
      <c r="I25" s="47"/>
      <c r="J25" s="44"/>
    </row>
    <row r="26" spans="1:10" ht="15.95" customHeight="1">
      <c r="A26" s="53" t="s">
        <v>160</v>
      </c>
      <c r="B26" s="33">
        <f t="shared" si="0"/>
        <v>8020</v>
      </c>
      <c r="C26" s="21">
        <v>3600</v>
      </c>
      <c r="D26" s="21">
        <v>500</v>
      </c>
      <c r="E26" s="21">
        <v>3120</v>
      </c>
      <c r="F26" s="21"/>
      <c r="G26" s="21">
        <v>800</v>
      </c>
      <c r="H26" s="44">
        <f>SUM(I26:P26)</f>
        <v>0</v>
      </c>
      <c r="I26" s="47"/>
      <c r="J26" s="44"/>
    </row>
    <row r="27" spans="1:10" ht="15.95" customHeight="1">
      <c r="A27" s="53" t="s">
        <v>161</v>
      </c>
      <c r="B27" s="33">
        <f t="shared" si="0"/>
        <v>0</v>
      </c>
      <c r="C27" s="21"/>
      <c r="D27" s="21"/>
      <c r="E27" s="21"/>
      <c r="F27" s="21"/>
      <c r="G27" s="21"/>
      <c r="H27" s="44"/>
      <c r="I27" s="47"/>
      <c r="J27" s="44"/>
    </row>
    <row r="28" spans="1:10" ht="15.95" customHeight="1">
      <c r="A28" s="53" t="s">
        <v>162</v>
      </c>
      <c r="B28" s="33">
        <f t="shared" si="0"/>
        <v>15500</v>
      </c>
      <c r="C28" s="21">
        <v>5000</v>
      </c>
      <c r="D28" s="21">
        <v>500</v>
      </c>
      <c r="E28" s="21">
        <v>1000</v>
      </c>
      <c r="F28" s="21">
        <v>3000</v>
      </c>
      <c r="G28" s="21"/>
      <c r="H28" s="44">
        <v>6000</v>
      </c>
      <c r="I28" s="47"/>
      <c r="J28" s="44"/>
    </row>
    <row r="29" spans="1:10" ht="15.95" customHeight="1">
      <c r="A29" s="53" t="s">
        <v>163</v>
      </c>
      <c r="B29" s="33">
        <f t="shared" si="0"/>
        <v>0</v>
      </c>
      <c r="C29" s="63"/>
      <c r="D29" s="42"/>
      <c r="E29" s="62"/>
      <c r="F29" s="62"/>
      <c r="G29" s="62"/>
      <c r="H29" s="44">
        <f t="shared" ref="H29:H38" si="1">SUM(I29:P29)</f>
        <v>0</v>
      </c>
      <c r="I29" s="47"/>
      <c r="J29" s="45"/>
    </row>
    <row r="30" spans="1:10" ht="15.95" customHeight="1">
      <c r="A30" s="53" t="s">
        <v>164</v>
      </c>
      <c r="B30" s="33">
        <f t="shared" si="0"/>
        <v>4000</v>
      </c>
      <c r="C30" s="21"/>
      <c r="D30" s="21"/>
      <c r="E30" s="62"/>
      <c r="F30" s="21">
        <v>1000</v>
      </c>
      <c r="G30" s="62"/>
      <c r="H30" s="44">
        <v>3000</v>
      </c>
      <c r="I30" s="47"/>
      <c r="J30" s="46"/>
    </row>
    <row r="31" spans="1:10" ht="15.95" customHeight="1">
      <c r="A31" s="53" t="s">
        <v>165</v>
      </c>
      <c r="B31" s="33">
        <f t="shared" si="0"/>
        <v>0</v>
      </c>
      <c r="C31" s="21"/>
      <c r="D31" s="21"/>
      <c r="E31" s="62"/>
      <c r="F31" s="62"/>
      <c r="G31" s="62"/>
      <c r="H31" s="44">
        <f t="shared" si="1"/>
        <v>0</v>
      </c>
      <c r="I31" s="47"/>
      <c r="J31" s="46"/>
    </row>
    <row r="32" spans="1:10" ht="15.95" customHeight="1">
      <c r="A32" s="53" t="s">
        <v>166</v>
      </c>
      <c r="B32" s="33">
        <f t="shared" si="0"/>
        <v>7000</v>
      </c>
      <c r="C32" s="21"/>
      <c r="D32" s="21"/>
      <c r="E32" s="62"/>
      <c r="F32" s="62"/>
      <c r="G32" s="62"/>
      <c r="H32" s="44">
        <v>7000</v>
      </c>
      <c r="I32" s="47"/>
      <c r="J32" s="46"/>
    </row>
    <row r="33" spans="1:10" ht="15.95" customHeight="1">
      <c r="A33" s="53" t="s">
        <v>167</v>
      </c>
      <c r="B33" s="33">
        <f t="shared" si="0"/>
        <v>27500</v>
      </c>
      <c r="C33" s="21"/>
      <c r="D33" s="21"/>
      <c r="E33" s="21"/>
      <c r="F33" s="21">
        <v>10000</v>
      </c>
      <c r="G33" s="21"/>
      <c r="H33" s="44">
        <v>17500</v>
      </c>
      <c r="I33" s="47"/>
      <c r="J33" s="44"/>
    </row>
    <row r="34" spans="1:10" ht="15.95" customHeight="1">
      <c r="A34" s="53" t="s">
        <v>168</v>
      </c>
      <c r="B34" s="33">
        <f t="shared" si="0"/>
        <v>0</v>
      </c>
      <c r="C34" s="21"/>
      <c r="D34" s="21"/>
      <c r="E34" s="21"/>
      <c r="F34" s="21"/>
      <c r="G34" s="21"/>
      <c r="H34" s="44">
        <f t="shared" si="1"/>
        <v>0</v>
      </c>
      <c r="I34" s="47"/>
      <c r="J34" s="44"/>
    </row>
    <row r="35" spans="1:10" ht="15.95" customHeight="1">
      <c r="A35" s="53" t="s">
        <v>169</v>
      </c>
      <c r="B35" s="33">
        <f t="shared" si="0"/>
        <v>1386800</v>
      </c>
      <c r="C35" s="21"/>
      <c r="D35" s="21"/>
      <c r="E35" s="21"/>
      <c r="F35" s="21"/>
      <c r="G35" s="21"/>
      <c r="H35" s="44"/>
      <c r="I35" s="47"/>
      <c r="J35" s="58">
        <f>1040000+346800</f>
        <v>1386800</v>
      </c>
    </row>
    <row r="36" spans="1:10" ht="15.95" customHeight="1">
      <c r="A36" s="53" t="s">
        <v>170</v>
      </c>
      <c r="B36" s="33">
        <f t="shared" si="0"/>
        <v>400</v>
      </c>
      <c r="C36" s="21"/>
      <c r="D36" s="21">
        <v>400</v>
      </c>
      <c r="E36" s="21"/>
      <c r="F36" s="21"/>
      <c r="G36" s="21"/>
      <c r="H36" s="44">
        <f t="shared" si="1"/>
        <v>0</v>
      </c>
      <c r="I36" s="47"/>
      <c r="J36" s="44"/>
    </row>
    <row r="37" spans="1:10" ht="15.95" customHeight="1">
      <c r="A37" s="53" t="s">
        <v>171</v>
      </c>
      <c r="B37" s="33">
        <f t="shared" si="0"/>
        <v>0</v>
      </c>
      <c r="C37" s="21"/>
      <c r="D37" s="21"/>
      <c r="E37" s="21"/>
      <c r="F37" s="21"/>
      <c r="G37" s="21"/>
      <c r="H37" s="44">
        <f t="shared" si="1"/>
        <v>0</v>
      </c>
      <c r="I37" s="44"/>
      <c r="J37" s="44"/>
    </row>
    <row r="38" spans="1:10" ht="15.95" customHeight="1">
      <c r="A38" s="53" t="s">
        <v>172</v>
      </c>
      <c r="B38" s="33">
        <f t="shared" si="0"/>
        <v>0</v>
      </c>
      <c r="C38" s="21"/>
      <c r="D38" s="21"/>
      <c r="E38" s="21"/>
      <c r="F38" s="21"/>
      <c r="G38" s="21"/>
      <c r="H38" s="44">
        <f t="shared" si="1"/>
        <v>0</v>
      </c>
      <c r="I38" s="44"/>
      <c r="J38" s="44"/>
    </row>
    <row r="39" spans="1:10" ht="22.15" customHeight="1">
      <c r="A39" s="32" t="s">
        <v>85</v>
      </c>
      <c r="B39" s="33">
        <f t="shared" ref="B39" si="2">SUM(C39:J39)</f>
        <v>12638267.85</v>
      </c>
      <c r="C39" s="33">
        <f>SUM(C5:C38)</f>
        <v>1184153.8500000001</v>
      </c>
      <c r="D39" s="33">
        <f t="shared" ref="D39:J39" si="3">SUM(D5:D38)</f>
        <v>118610</v>
      </c>
      <c r="E39" s="33">
        <f t="shared" si="3"/>
        <v>4617530</v>
      </c>
      <c r="F39" s="33">
        <f t="shared" si="3"/>
        <v>476500</v>
      </c>
      <c r="G39" s="33">
        <f t="shared" si="3"/>
        <v>13320</v>
      </c>
      <c r="H39" s="33">
        <f t="shared" si="3"/>
        <v>84000</v>
      </c>
      <c r="I39" s="33">
        <f t="shared" si="3"/>
        <v>278750</v>
      </c>
      <c r="J39" s="33">
        <f t="shared" si="3"/>
        <v>5865404</v>
      </c>
    </row>
    <row r="40" spans="1:10" ht="22.15" customHeight="1">
      <c r="A40" s="32" t="s">
        <v>127</v>
      </c>
      <c r="B40" s="33">
        <v>7576740</v>
      </c>
      <c r="C40" s="33">
        <v>1221060</v>
      </c>
      <c r="D40" s="33">
        <v>137290</v>
      </c>
      <c r="E40" s="33">
        <v>4462580</v>
      </c>
      <c r="F40" s="33">
        <v>531790</v>
      </c>
      <c r="G40" s="33">
        <v>78620</v>
      </c>
      <c r="H40" s="33">
        <v>66500</v>
      </c>
      <c r="I40" s="33">
        <v>278750</v>
      </c>
      <c r="J40" s="33">
        <v>800150</v>
      </c>
    </row>
  </sheetData>
  <mergeCells count="11">
    <mergeCell ref="J3:J4"/>
    <mergeCell ref="A1:J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3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7"/>
  <sheetViews>
    <sheetView workbookViewId="0">
      <selection activeCell="F28" sqref="F28"/>
    </sheetView>
  </sheetViews>
  <sheetFormatPr defaultRowHeight="13.5"/>
  <cols>
    <col min="1" max="1" width="61.75" customWidth="1"/>
    <col min="2" max="3" width="16.125" bestFit="1" customWidth="1"/>
    <col min="256" max="256" width="61.75" customWidth="1"/>
    <col min="257" max="258" width="16.125" bestFit="1" customWidth="1"/>
    <col min="259" max="259" width="33.875" bestFit="1" customWidth="1"/>
    <col min="512" max="512" width="61.75" customWidth="1"/>
    <col min="513" max="514" width="16.125" bestFit="1" customWidth="1"/>
    <col min="515" max="515" width="33.875" bestFit="1" customWidth="1"/>
    <col min="768" max="768" width="61.75" customWidth="1"/>
    <col min="769" max="770" width="16.125" bestFit="1" customWidth="1"/>
    <col min="771" max="771" width="33.875" bestFit="1" customWidth="1"/>
    <col min="1024" max="1024" width="61.75" customWidth="1"/>
    <col min="1025" max="1026" width="16.125" bestFit="1" customWidth="1"/>
    <col min="1027" max="1027" width="33.875" bestFit="1" customWidth="1"/>
    <col min="1280" max="1280" width="61.75" customWidth="1"/>
    <col min="1281" max="1282" width="16.125" bestFit="1" customWidth="1"/>
    <col min="1283" max="1283" width="33.875" bestFit="1" customWidth="1"/>
    <col min="1536" max="1536" width="61.75" customWidth="1"/>
    <col min="1537" max="1538" width="16.125" bestFit="1" customWidth="1"/>
    <col min="1539" max="1539" width="33.875" bestFit="1" customWidth="1"/>
    <col min="1792" max="1792" width="61.75" customWidth="1"/>
    <col min="1793" max="1794" width="16.125" bestFit="1" customWidth="1"/>
    <col min="1795" max="1795" width="33.875" bestFit="1" customWidth="1"/>
    <col min="2048" max="2048" width="61.75" customWidth="1"/>
    <col min="2049" max="2050" width="16.125" bestFit="1" customWidth="1"/>
    <col min="2051" max="2051" width="33.875" bestFit="1" customWidth="1"/>
    <col min="2304" max="2304" width="61.75" customWidth="1"/>
    <col min="2305" max="2306" width="16.125" bestFit="1" customWidth="1"/>
    <col min="2307" max="2307" width="33.875" bestFit="1" customWidth="1"/>
    <col min="2560" max="2560" width="61.75" customWidth="1"/>
    <col min="2561" max="2562" width="16.125" bestFit="1" customWidth="1"/>
    <col min="2563" max="2563" width="33.875" bestFit="1" customWidth="1"/>
    <col min="2816" max="2816" width="61.75" customWidth="1"/>
    <col min="2817" max="2818" width="16.125" bestFit="1" customWidth="1"/>
    <col min="2819" max="2819" width="33.875" bestFit="1" customWidth="1"/>
    <col min="3072" max="3072" width="61.75" customWidth="1"/>
    <col min="3073" max="3074" width="16.125" bestFit="1" customWidth="1"/>
    <col min="3075" max="3075" width="33.875" bestFit="1" customWidth="1"/>
    <col min="3328" max="3328" width="61.75" customWidth="1"/>
    <col min="3329" max="3330" width="16.125" bestFit="1" customWidth="1"/>
    <col min="3331" max="3331" width="33.875" bestFit="1" customWidth="1"/>
    <col min="3584" max="3584" width="61.75" customWidth="1"/>
    <col min="3585" max="3586" width="16.125" bestFit="1" customWidth="1"/>
    <col min="3587" max="3587" width="33.875" bestFit="1" customWidth="1"/>
    <col min="3840" max="3840" width="61.75" customWidth="1"/>
    <col min="3841" max="3842" width="16.125" bestFit="1" customWidth="1"/>
    <col min="3843" max="3843" width="33.875" bestFit="1" customWidth="1"/>
    <col min="4096" max="4096" width="61.75" customWidth="1"/>
    <col min="4097" max="4098" width="16.125" bestFit="1" customWidth="1"/>
    <col min="4099" max="4099" width="33.875" bestFit="1" customWidth="1"/>
    <col min="4352" max="4352" width="61.75" customWidth="1"/>
    <col min="4353" max="4354" width="16.125" bestFit="1" customWidth="1"/>
    <col min="4355" max="4355" width="33.875" bestFit="1" customWidth="1"/>
    <col min="4608" max="4608" width="61.75" customWidth="1"/>
    <col min="4609" max="4610" width="16.125" bestFit="1" customWidth="1"/>
    <col min="4611" max="4611" width="33.875" bestFit="1" customWidth="1"/>
    <col min="4864" max="4864" width="61.75" customWidth="1"/>
    <col min="4865" max="4866" width="16.125" bestFit="1" customWidth="1"/>
    <col min="4867" max="4867" width="33.875" bestFit="1" customWidth="1"/>
    <col min="5120" max="5120" width="61.75" customWidth="1"/>
    <col min="5121" max="5122" width="16.125" bestFit="1" customWidth="1"/>
    <col min="5123" max="5123" width="33.875" bestFit="1" customWidth="1"/>
    <col min="5376" max="5376" width="61.75" customWidth="1"/>
    <col min="5377" max="5378" width="16.125" bestFit="1" customWidth="1"/>
    <col min="5379" max="5379" width="33.875" bestFit="1" customWidth="1"/>
    <col min="5632" max="5632" width="61.75" customWidth="1"/>
    <col min="5633" max="5634" width="16.125" bestFit="1" customWidth="1"/>
    <col min="5635" max="5635" width="33.875" bestFit="1" customWidth="1"/>
    <col min="5888" max="5888" width="61.75" customWidth="1"/>
    <col min="5889" max="5890" width="16.125" bestFit="1" customWidth="1"/>
    <col min="5891" max="5891" width="33.875" bestFit="1" customWidth="1"/>
    <col min="6144" max="6144" width="61.75" customWidth="1"/>
    <col min="6145" max="6146" width="16.125" bestFit="1" customWidth="1"/>
    <col min="6147" max="6147" width="33.875" bestFit="1" customWidth="1"/>
    <col min="6400" max="6400" width="61.75" customWidth="1"/>
    <col min="6401" max="6402" width="16.125" bestFit="1" customWidth="1"/>
    <col min="6403" max="6403" width="33.875" bestFit="1" customWidth="1"/>
    <col min="6656" max="6656" width="61.75" customWidth="1"/>
    <col min="6657" max="6658" width="16.125" bestFit="1" customWidth="1"/>
    <col min="6659" max="6659" width="33.875" bestFit="1" customWidth="1"/>
    <col min="6912" max="6912" width="61.75" customWidth="1"/>
    <col min="6913" max="6914" width="16.125" bestFit="1" customWidth="1"/>
    <col min="6915" max="6915" width="33.875" bestFit="1" customWidth="1"/>
    <col min="7168" max="7168" width="61.75" customWidth="1"/>
    <col min="7169" max="7170" width="16.125" bestFit="1" customWidth="1"/>
    <col min="7171" max="7171" width="33.875" bestFit="1" customWidth="1"/>
    <col min="7424" max="7424" width="61.75" customWidth="1"/>
    <col min="7425" max="7426" width="16.125" bestFit="1" customWidth="1"/>
    <col min="7427" max="7427" width="33.875" bestFit="1" customWidth="1"/>
    <col min="7680" max="7680" width="61.75" customWidth="1"/>
    <col min="7681" max="7682" width="16.125" bestFit="1" customWidth="1"/>
    <col min="7683" max="7683" width="33.875" bestFit="1" customWidth="1"/>
    <col min="7936" max="7936" width="61.75" customWidth="1"/>
    <col min="7937" max="7938" width="16.125" bestFit="1" customWidth="1"/>
    <col min="7939" max="7939" width="33.875" bestFit="1" customWidth="1"/>
    <col min="8192" max="8192" width="61.75" customWidth="1"/>
    <col min="8193" max="8194" width="16.125" bestFit="1" customWidth="1"/>
    <col min="8195" max="8195" width="33.875" bestFit="1" customWidth="1"/>
    <col min="8448" max="8448" width="61.75" customWidth="1"/>
    <col min="8449" max="8450" width="16.125" bestFit="1" customWidth="1"/>
    <col min="8451" max="8451" width="33.875" bestFit="1" customWidth="1"/>
    <col min="8704" max="8704" width="61.75" customWidth="1"/>
    <col min="8705" max="8706" width="16.125" bestFit="1" customWidth="1"/>
    <col min="8707" max="8707" width="33.875" bestFit="1" customWidth="1"/>
    <col min="8960" max="8960" width="61.75" customWidth="1"/>
    <col min="8961" max="8962" width="16.125" bestFit="1" customWidth="1"/>
    <col min="8963" max="8963" width="33.875" bestFit="1" customWidth="1"/>
    <col min="9216" max="9216" width="61.75" customWidth="1"/>
    <col min="9217" max="9218" width="16.125" bestFit="1" customWidth="1"/>
    <col min="9219" max="9219" width="33.875" bestFit="1" customWidth="1"/>
    <col min="9472" max="9472" width="61.75" customWidth="1"/>
    <col min="9473" max="9474" width="16.125" bestFit="1" customWidth="1"/>
    <col min="9475" max="9475" width="33.875" bestFit="1" customWidth="1"/>
    <col min="9728" max="9728" width="61.75" customWidth="1"/>
    <col min="9729" max="9730" width="16.125" bestFit="1" customWidth="1"/>
    <col min="9731" max="9731" width="33.875" bestFit="1" customWidth="1"/>
    <col min="9984" max="9984" width="61.75" customWidth="1"/>
    <col min="9985" max="9986" width="16.125" bestFit="1" customWidth="1"/>
    <col min="9987" max="9987" width="33.875" bestFit="1" customWidth="1"/>
    <col min="10240" max="10240" width="61.75" customWidth="1"/>
    <col min="10241" max="10242" width="16.125" bestFit="1" customWidth="1"/>
    <col min="10243" max="10243" width="33.875" bestFit="1" customWidth="1"/>
    <col min="10496" max="10496" width="61.75" customWidth="1"/>
    <col min="10497" max="10498" width="16.125" bestFit="1" customWidth="1"/>
    <col min="10499" max="10499" width="33.875" bestFit="1" customWidth="1"/>
    <col min="10752" max="10752" width="61.75" customWidth="1"/>
    <col min="10753" max="10754" width="16.125" bestFit="1" customWidth="1"/>
    <col min="10755" max="10755" width="33.875" bestFit="1" customWidth="1"/>
    <col min="11008" max="11008" width="61.75" customWidth="1"/>
    <col min="11009" max="11010" width="16.125" bestFit="1" customWidth="1"/>
    <col min="11011" max="11011" width="33.875" bestFit="1" customWidth="1"/>
    <col min="11264" max="11264" width="61.75" customWidth="1"/>
    <col min="11265" max="11266" width="16.125" bestFit="1" customWidth="1"/>
    <col min="11267" max="11267" width="33.875" bestFit="1" customWidth="1"/>
    <col min="11520" max="11520" width="61.75" customWidth="1"/>
    <col min="11521" max="11522" width="16.125" bestFit="1" customWidth="1"/>
    <col min="11523" max="11523" width="33.875" bestFit="1" customWidth="1"/>
    <col min="11776" max="11776" width="61.75" customWidth="1"/>
    <col min="11777" max="11778" width="16.125" bestFit="1" customWidth="1"/>
    <col min="11779" max="11779" width="33.875" bestFit="1" customWidth="1"/>
    <col min="12032" max="12032" width="61.75" customWidth="1"/>
    <col min="12033" max="12034" width="16.125" bestFit="1" customWidth="1"/>
    <col min="12035" max="12035" width="33.875" bestFit="1" customWidth="1"/>
    <col min="12288" max="12288" width="61.75" customWidth="1"/>
    <col min="12289" max="12290" width="16.125" bestFit="1" customWidth="1"/>
    <col min="12291" max="12291" width="33.875" bestFit="1" customWidth="1"/>
    <col min="12544" max="12544" width="61.75" customWidth="1"/>
    <col min="12545" max="12546" width="16.125" bestFit="1" customWidth="1"/>
    <col min="12547" max="12547" width="33.875" bestFit="1" customWidth="1"/>
    <col min="12800" max="12800" width="61.75" customWidth="1"/>
    <col min="12801" max="12802" width="16.125" bestFit="1" customWidth="1"/>
    <col min="12803" max="12803" width="33.875" bestFit="1" customWidth="1"/>
    <col min="13056" max="13056" width="61.75" customWidth="1"/>
    <col min="13057" max="13058" width="16.125" bestFit="1" customWidth="1"/>
    <col min="13059" max="13059" width="33.875" bestFit="1" customWidth="1"/>
    <col min="13312" max="13312" width="61.75" customWidth="1"/>
    <col min="13313" max="13314" width="16.125" bestFit="1" customWidth="1"/>
    <col min="13315" max="13315" width="33.875" bestFit="1" customWidth="1"/>
    <col min="13568" max="13568" width="61.75" customWidth="1"/>
    <col min="13569" max="13570" width="16.125" bestFit="1" customWidth="1"/>
    <col min="13571" max="13571" width="33.875" bestFit="1" customWidth="1"/>
    <col min="13824" max="13824" width="61.75" customWidth="1"/>
    <col min="13825" max="13826" width="16.125" bestFit="1" customWidth="1"/>
    <col min="13827" max="13827" width="33.875" bestFit="1" customWidth="1"/>
    <col min="14080" max="14080" width="61.75" customWidth="1"/>
    <col min="14081" max="14082" width="16.125" bestFit="1" customWidth="1"/>
    <col min="14083" max="14083" width="33.875" bestFit="1" customWidth="1"/>
    <col min="14336" max="14336" width="61.75" customWidth="1"/>
    <col min="14337" max="14338" width="16.125" bestFit="1" customWidth="1"/>
    <col min="14339" max="14339" width="33.875" bestFit="1" customWidth="1"/>
    <col min="14592" max="14592" width="61.75" customWidth="1"/>
    <col min="14593" max="14594" width="16.125" bestFit="1" customWidth="1"/>
    <col min="14595" max="14595" width="33.875" bestFit="1" customWidth="1"/>
    <col min="14848" max="14848" width="61.75" customWidth="1"/>
    <col min="14849" max="14850" width="16.125" bestFit="1" customWidth="1"/>
    <col min="14851" max="14851" width="33.875" bestFit="1" customWidth="1"/>
    <col min="15104" max="15104" width="61.75" customWidth="1"/>
    <col min="15105" max="15106" width="16.125" bestFit="1" customWidth="1"/>
    <col min="15107" max="15107" width="33.875" bestFit="1" customWidth="1"/>
    <col min="15360" max="15360" width="61.75" customWidth="1"/>
    <col min="15361" max="15362" width="16.125" bestFit="1" customWidth="1"/>
    <col min="15363" max="15363" width="33.875" bestFit="1" customWidth="1"/>
    <col min="15616" max="15616" width="61.75" customWidth="1"/>
    <col min="15617" max="15618" width="16.125" bestFit="1" customWidth="1"/>
    <col min="15619" max="15619" width="33.875" bestFit="1" customWidth="1"/>
    <col min="15872" max="15872" width="61.75" customWidth="1"/>
    <col min="15873" max="15874" width="16.125" bestFit="1" customWidth="1"/>
    <col min="15875" max="15875" width="33.875" bestFit="1" customWidth="1"/>
    <col min="16128" max="16128" width="61.75" customWidth="1"/>
    <col min="16129" max="16130" width="16.125" bestFit="1" customWidth="1"/>
    <col min="16131" max="16131" width="33.875" bestFit="1" customWidth="1"/>
  </cols>
  <sheetData>
    <row r="1" spans="1:3" ht="22.15" customHeight="1">
      <c r="A1" s="91" t="s">
        <v>190</v>
      </c>
      <c r="B1" s="91"/>
      <c r="C1" s="91"/>
    </row>
    <row r="2" spans="1:3" ht="18.75">
      <c r="A2" s="50"/>
      <c r="B2" s="51"/>
      <c r="C2" s="10" t="s">
        <v>132</v>
      </c>
    </row>
    <row r="3" spans="1:3">
      <c r="A3" s="88" t="s">
        <v>133</v>
      </c>
      <c r="B3" s="88" t="s">
        <v>134</v>
      </c>
      <c r="C3" s="90" t="s">
        <v>135</v>
      </c>
    </row>
    <row r="4" spans="1:3">
      <c r="A4" s="89"/>
      <c r="B4" s="89"/>
      <c r="C4" s="90"/>
    </row>
    <row r="5" spans="1:3">
      <c r="A5" s="53" t="s">
        <v>139</v>
      </c>
      <c r="B5" s="52"/>
      <c r="C5" s="52">
        <v>28800</v>
      </c>
    </row>
    <row r="6" spans="1:3" ht="18" customHeight="1">
      <c r="A6" s="53" t="s">
        <v>140</v>
      </c>
      <c r="B6" s="52">
        <v>4300</v>
      </c>
      <c r="C6" s="52">
        <v>5000</v>
      </c>
    </row>
    <row r="7" spans="1:3" ht="18" customHeight="1">
      <c r="A7" s="53" t="s">
        <v>141</v>
      </c>
      <c r="B7" s="52"/>
      <c r="C7" s="52"/>
    </row>
    <row r="8" spans="1:3" ht="18" customHeight="1">
      <c r="A8" s="53" t="s">
        <v>142</v>
      </c>
      <c r="B8" s="52"/>
      <c r="C8" s="52"/>
    </row>
    <row r="9" spans="1:3" ht="18" customHeight="1">
      <c r="A9" s="53" t="s">
        <v>143</v>
      </c>
      <c r="B9" s="52"/>
      <c r="C9" s="52"/>
    </row>
    <row r="10" spans="1:3" ht="18" customHeight="1">
      <c r="A10" s="53" t="s">
        <v>144</v>
      </c>
      <c r="B10" s="52">
        <v>142500</v>
      </c>
      <c r="C10" s="52">
        <v>142500</v>
      </c>
    </row>
    <row r="11" spans="1:3" ht="18" customHeight="1">
      <c r="A11" s="53" t="s">
        <v>145</v>
      </c>
      <c r="B11" s="52">
        <v>2060000</v>
      </c>
      <c r="C11" s="52">
        <v>4120000</v>
      </c>
    </row>
    <row r="12" spans="1:3" ht="18" customHeight="1">
      <c r="A12" s="53" t="s">
        <v>146</v>
      </c>
      <c r="B12" s="52">
        <v>1500</v>
      </c>
      <c r="C12" s="52">
        <v>1200</v>
      </c>
    </row>
    <row r="13" spans="1:3" ht="18" customHeight="1">
      <c r="A13" s="53" t="s">
        <v>147</v>
      </c>
      <c r="B13" s="52">
        <v>805000</v>
      </c>
      <c r="C13" s="52">
        <v>1299000</v>
      </c>
    </row>
    <row r="14" spans="1:3" ht="18" customHeight="1">
      <c r="A14" s="53" t="s">
        <v>148</v>
      </c>
      <c r="B14" s="52"/>
      <c r="C14" s="52"/>
    </row>
    <row r="15" spans="1:3" ht="18" customHeight="1">
      <c r="A15" s="53" t="s">
        <v>149</v>
      </c>
      <c r="B15" s="52"/>
      <c r="C15" s="52"/>
    </row>
    <row r="16" spans="1:3" ht="18" customHeight="1">
      <c r="A16" s="53" t="s">
        <v>150</v>
      </c>
      <c r="B16" s="52"/>
      <c r="C16" s="52"/>
    </row>
    <row r="17" spans="1:3" ht="18" customHeight="1">
      <c r="A17" s="53" t="s">
        <v>151</v>
      </c>
      <c r="B17" s="52">
        <v>432100</v>
      </c>
      <c r="C17" s="52">
        <v>630100</v>
      </c>
    </row>
    <row r="18" spans="1:3" ht="18" customHeight="1">
      <c r="A18" s="53" t="s">
        <v>152</v>
      </c>
      <c r="B18" s="52"/>
      <c r="C18" s="52"/>
    </row>
    <row r="19" spans="1:3" ht="18" customHeight="1">
      <c r="A19" s="53" t="s">
        <v>153</v>
      </c>
      <c r="B19" s="52"/>
      <c r="C19" s="52"/>
    </row>
    <row r="20" spans="1:3" ht="18" customHeight="1">
      <c r="A20" s="53" t="s">
        <v>154</v>
      </c>
      <c r="B20" s="52"/>
      <c r="C20" s="52">
        <v>4000</v>
      </c>
    </row>
    <row r="21" spans="1:3" ht="18" customHeight="1">
      <c r="A21" s="53" t="s">
        <v>155</v>
      </c>
      <c r="B21" s="52">
        <v>1000</v>
      </c>
      <c r="C21" s="52">
        <v>1500</v>
      </c>
    </row>
    <row r="22" spans="1:3" ht="18" customHeight="1">
      <c r="A22" s="53" t="s">
        <v>156</v>
      </c>
      <c r="B22" s="52">
        <v>32250</v>
      </c>
      <c r="C22" s="52">
        <v>244910</v>
      </c>
    </row>
    <row r="23" spans="1:3" ht="18" customHeight="1">
      <c r="A23" s="53" t="s">
        <v>157</v>
      </c>
      <c r="B23" s="52"/>
      <c r="C23" s="52"/>
    </row>
    <row r="24" spans="1:3" ht="18" customHeight="1">
      <c r="A24" s="53" t="s">
        <v>158</v>
      </c>
      <c r="B24" s="52"/>
      <c r="C24" s="52"/>
    </row>
    <row r="25" spans="1:3" ht="18" customHeight="1">
      <c r="A25" s="53" t="s">
        <v>159</v>
      </c>
      <c r="B25" s="52"/>
      <c r="C25" s="52"/>
    </row>
    <row r="26" spans="1:3" ht="18" customHeight="1">
      <c r="A26" s="53" t="s">
        <v>160</v>
      </c>
      <c r="B26" s="52">
        <v>5280</v>
      </c>
      <c r="C26" s="52">
        <v>7320</v>
      </c>
    </row>
    <row r="27" spans="1:3" ht="18" customHeight="1">
      <c r="A27" s="53" t="s">
        <v>161</v>
      </c>
      <c r="B27" s="52"/>
      <c r="C27" s="52"/>
    </row>
    <row r="28" spans="1:3" ht="18" customHeight="1">
      <c r="A28" s="53" t="s">
        <v>162</v>
      </c>
      <c r="B28" s="52">
        <v>1000</v>
      </c>
      <c r="C28" s="52">
        <v>2000</v>
      </c>
    </row>
    <row r="29" spans="1:3" ht="18" customHeight="1">
      <c r="A29" s="53" t="s">
        <v>163</v>
      </c>
      <c r="B29" s="52"/>
      <c r="C29" s="52"/>
    </row>
    <row r="30" spans="1:3" ht="18" customHeight="1">
      <c r="A30" s="53" t="s">
        <v>164</v>
      </c>
      <c r="B30" s="52"/>
      <c r="C30" s="52"/>
    </row>
    <row r="31" spans="1:3" ht="18" customHeight="1">
      <c r="A31" s="53" t="s">
        <v>165</v>
      </c>
      <c r="B31" s="52"/>
      <c r="C31" s="52"/>
    </row>
    <row r="32" spans="1:3" ht="18" customHeight="1">
      <c r="A32" s="53" t="s">
        <v>166</v>
      </c>
      <c r="B32" s="52"/>
      <c r="C32" s="52"/>
    </row>
    <row r="33" spans="1:3" ht="18" customHeight="1">
      <c r="A33" s="53" t="s">
        <v>167</v>
      </c>
      <c r="B33" s="52"/>
      <c r="C33" s="52"/>
    </row>
    <row r="34" spans="1:3" ht="18" customHeight="1">
      <c r="A34" s="53" t="s">
        <v>168</v>
      </c>
      <c r="B34" s="52"/>
      <c r="C34" s="52"/>
    </row>
    <row r="35" spans="1:3" ht="18" customHeight="1">
      <c r="A35" s="53" t="s">
        <v>169</v>
      </c>
      <c r="B35" s="52"/>
      <c r="C35" s="52"/>
    </row>
    <row r="36" spans="1:3" ht="18" customHeight="1">
      <c r="A36" s="53" t="s">
        <v>170</v>
      </c>
      <c r="B36" s="52"/>
      <c r="C36" s="52"/>
    </row>
    <row r="37" spans="1:3" ht="18" customHeight="1">
      <c r="A37" s="54" t="s">
        <v>136</v>
      </c>
      <c r="B37" s="52">
        <f>SUM(B5:B36)</f>
        <v>3484930</v>
      </c>
      <c r="C37" s="52">
        <f>SUM(C5:C36)</f>
        <v>6486330</v>
      </c>
    </row>
  </sheetData>
  <mergeCells count="4">
    <mergeCell ref="A3:A4"/>
    <mergeCell ref="B3:B4"/>
    <mergeCell ref="C3:C4"/>
    <mergeCell ref="A1:C1"/>
  </mergeCells>
  <phoneticPr fontId="2" type="noConversion"/>
  <pageMargins left="0.51181102362204722" right="0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38"/>
  <sheetViews>
    <sheetView zoomScaleNormal="100" workbookViewId="0">
      <selection activeCell="F17" sqref="F17"/>
    </sheetView>
  </sheetViews>
  <sheetFormatPr defaultRowHeight="13.5"/>
  <cols>
    <col min="1" max="1" width="47" customWidth="1"/>
    <col min="2" max="2" width="26.5" customWidth="1"/>
  </cols>
  <sheetData>
    <row r="1" spans="1:2" ht="23.45" customHeight="1">
      <c r="A1" s="92" t="s">
        <v>191</v>
      </c>
      <c r="B1" s="92"/>
    </row>
    <row r="2" spans="1:2" ht="20.25">
      <c r="A2" s="9"/>
      <c r="B2" s="10" t="s">
        <v>75</v>
      </c>
    </row>
    <row r="3" spans="1:2" ht="15.6" customHeight="1">
      <c r="A3" s="93" t="s">
        <v>88</v>
      </c>
      <c r="B3" s="76" t="s">
        <v>77</v>
      </c>
    </row>
    <row r="4" spans="1:2" ht="15.6" customHeight="1">
      <c r="A4" s="93"/>
      <c r="B4" s="77"/>
    </row>
    <row r="5" spans="1:2" ht="19.899999999999999" customHeight="1">
      <c r="A5" s="53" t="s">
        <v>139</v>
      </c>
      <c r="B5" s="25">
        <v>709471.24</v>
      </c>
    </row>
    <row r="6" spans="1:2" ht="19.899999999999999" customHeight="1">
      <c r="A6" s="53" t="s">
        <v>140</v>
      </c>
      <c r="B6" s="25">
        <v>18000</v>
      </c>
    </row>
    <row r="7" spans="1:2" ht="19.899999999999999" customHeight="1">
      <c r="A7" s="53" t="s">
        <v>141</v>
      </c>
      <c r="B7" s="25"/>
    </row>
    <row r="8" spans="1:2" ht="19.899999999999999" customHeight="1">
      <c r="A8" s="53" t="s">
        <v>142</v>
      </c>
      <c r="B8" s="25"/>
    </row>
    <row r="9" spans="1:2" ht="19.899999999999999" customHeight="1">
      <c r="A9" s="53" t="s">
        <v>143</v>
      </c>
      <c r="B9" s="25"/>
    </row>
    <row r="10" spans="1:2" ht="19.899999999999999" customHeight="1">
      <c r="A10" s="53" t="s">
        <v>144</v>
      </c>
      <c r="B10" s="25">
        <v>28000</v>
      </c>
    </row>
    <row r="11" spans="1:2" ht="19.899999999999999" customHeight="1">
      <c r="A11" s="53" t="s">
        <v>145</v>
      </c>
      <c r="B11" s="25">
        <v>11200</v>
      </c>
    </row>
    <row r="12" spans="1:2" ht="19.899999999999999" customHeight="1">
      <c r="A12" s="53" t="s">
        <v>146</v>
      </c>
      <c r="B12" s="25"/>
    </row>
    <row r="13" spans="1:2" ht="19.899999999999999" customHeight="1">
      <c r="A13" s="53" t="s">
        <v>147</v>
      </c>
      <c r="B13" s="25"/>
    </row>
    <row r="14" spans="1:2" ht="19.899999999999999" customHeight="1">
      <c r="A14" s="53" t="s">
        <v>148</v>
      </c>
      <c r="B14" s="25"/>
    </row>
    <row r="15" spans="1:2" ht="19.899999999999999" customHeight="1">
      <c r="A15" s="53" t="s">
        <v>149</v>
      </c>
      <c r="B15" s="25"/>
    </row>
    <row r="16" spans="1:2" ht="19.899999999999999" customHeight="1">
      <c r="A16" s="53" t="s">
        <v>150</v>
      </c>
      <c r="B16" s="25"/>
    </row>
    <row r="17" spans="1:2" ht="19.899999999999999" customHeight="1">
      <c r="A17" s="53" t="s">
        <v>151</v>
      </c>
      <c r="B17" s="25">
        <v>12000</v>
      </c>
    </row>
    <row r="18" spans="1:2" ht="19.899999999999999" customHeight="1">
      <c r="A18" s="53" t="s">
        <v>152</v>
      </c>
      <c r="B18" s="25"/>
    </row>
    <row r="19" spans="1:2" ht="19.899999999999999" customHeight="1">
      <c r="A19" s="53" t="s">
        <v>153</v>
      </c>
      <c r="B19" s="25"/>
    </row>
    <row r="20" spans="1:2" ht="19.899999999999999" customHeight="1">
      <c r="A20" s="53" t="s">
        <v>154</v>
      </c>
      <c r="B20" s="25"/>
    </row>
    <row r="21" spans="1:2" ht="19.899999999999999" customHeight="1">
      <c r="A21" s="53" t="s">
        <v>155</v>
      </c>
      <c r="B21" s="25">
        <v>1500</v>
      </c>
    </row>
    <row r="22" spans="1:2" ht="19.899999999999999" customHeight="1">
      <c r="A22" s="53" t="s">
        <v>156</v>
      </c>
      <c r="B22" s="25">
        <v>16500</v>
      </c>
    </row>
    <row r="23" spans="1:2" ht="19.899999999999999" customHeight="1">
      <c r="A23" s="53" t="s">
        <v>157</v>
      </c>
      <c r="B23" s="25">
        <v>10000</v>
      </c>
    </row>
    <row r="24" spans="1:2" ht="19.899999999999999" customHeight="1">
      <c r="A24" s="53" t="s">
        <v>158</v>
      </c>
      <c r="B24" s="25"/>
    </row>
    <row r="25" spans="1:2" ht="19.899999999999999" customHeight="1">
      <c r="A25" s="53" t="s">
        <v>159</v>
      </c>
      <c r="B25" s="25"/>
    </row>
    <row r="26" spans="1:2" ht="19.899999999999999" customHeight="1">
      <c r="A26" s="53" t="s">
        <v>160</v>
      </c>
      <c r="B26" s="25"/>
    </row>
    <row r="27" spans="1:2" ht="19.899999999999999" customHeight="1">
      <c r="A27" s="53" t="s">
        <v>161</v>
      </c>
      <c r="B27" s="25"/>
    </row>
    <row r="28" spans="1:2" ht="19.899999999999999" customHeight="1">
      <c r="A28" s="53" t="s">
        <v>162</v>
      </c>
      <c r="B28" s="25"/>
    </row>
    <row r="29" spans="1:2" ht="19.899999999999999" customHeight="1">
      <c r="A29" s="53" t="s">
        <v>163</v>
      </c>
      <c r="B29" s="25"/>
    </row>
    <row r="30" spans="1:2" ht="19.899999999999999" customHeight="1">
      <c r="A30" s="53" t="s">
        <v>164</v>
      </c>
      <c r="B30" s="25">
        <v>2000</v>
      </c>
    </row>
    <row r="31" spans="1:2" ht="19.899999999999999" customHeight="1">
      <c r="A31" s="53" t="s">
        <v>165</v>
      </c>
      <c r="B31" s="25"/>
    </row>
    <row r="32" spans="1:2" ht="19.899999999999999" customHeight="1">
      <c r="A32" s="53" t="s">
        <v>166</v>
      </c>
      <c r="B32" s="25"/>
    </row>
    <row r="33" spans="1:2" ht="19.899999999999999" customHeight="1">
      <c r="A33" s="53" t="s">
        <v>167</v>
      </c>
      <c r="B33" s="25"/>
    </row>
    <row r="34" spans="1:2" ht="19.899999999999999" customHeight="1">
      <c r="A34" s="53" t="s">
        <v>168</v>
      </c>
      <c r="B34" s="25"/>
    </row>
    <row r="35" spans="1:2" ht="19.899999999999999" customHeight="1">
      <c r="A35" s="53" t="s">
        <v>169</v>
      </c>
      <c r="B35" s="25"/>
    </row>
    <row r="36" spans="1:2" ht="19.899999999999999" customHeight="1">
      <c r="A36" s="53" t="s">
        <v>170</v>
      </c>
      <c r="B36" s="25"/>
    </row>
    <row r="37" spans="1:2" ht="19.899999999999999" customHeight="1">
      <c r="A37" s="31" t="s">
        <v>76</v>
      </c>
      <c r="B37" s="30">
        <f>SUM(B5:B36)</f>
        <v>808671.24</v>
      </c>
    </row>
    <row r="38" spans="1:2" ht="19.899999999999999" customHeight="1">
      <c r="A38" s="31" t="s">
        <v>127</v>
      </c>
      <c r="B38" s="30">
        <v>742256</v>
      </c>
    </row>
  </sheetData>
  <mergeCells count="3">
    <mergeCell ref="A1:B1"/>
    <mergeCell ref="B3:B4"/>
    <mergeCell ref="A3:A4"/>
  </mergeCells>
  <phoneticPr fontId="2" type="noConversion"/>
  <pageMargins left="0.70866141732283472" right="0.19685039370078741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所经费收支（非科研）</vt:lpstr>
      <vt:lpstr>支出汇总（非人员支出）</vt:lpstr>
      <vt:lpstr>机关职能部门支出</vt:lpstr>
      <vt:lpstr>所专项支出</vt:lpstr>
      <vt:lpstr>后勤支出系统支出</vt:lpstr>
      <vt:lpstr>待摊净化间运行费</vt:lpstr>
      <vt:lpstr>待摊环境服务费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张晓雪</dc:creator>
  <cp:lastModifiedBy>张晓雪</cp:lastModifiedBy>
  <cp:lastPrinted>2019-04-25T05:45:20Z</cp:lastPrinted>
  <dcterms:created xsi:type="dcterms:W3CDTF">2015-03-18T07:28:03Z</dcterms:created>
  <dcterms:modified xsi:type="dcterms:W3CDTF">2019-04-29T08:56:12Z</dcterms:modified>
</cp:coreProperties>
</file>